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445" windowHeight="6795" activeTab="0"/>
  </bookViews>
  <sheets>
    <sheet name="Template" sheetId="1" r:id="rId1"/>
    <sheet name="Calculator" sheetId="2" r:id="rId2"/>
    <sheet name="Bag Labels" sheetId="3" r:id="rId3"/>
  </sheets>
  <definedNames>
    <definedName name="_xlnm.Print_Area" localSheetId="0">'Template'!$A$28:$O$70</definedName>
  </definedNames>
  <calcPr fullCalcOnLoad="1"/>
</workbook>
</file>

<file path=xl/comments2.xml><?xml version="1.0" encoding="utf-8"?>
<comments xmlns="http://schemas.openxmlformats.org/spreadsheetml/2006/main">
  <authors>
    <author>dmomcilo</author>
  </authors>
  <commentList>
    <comment ref="C8" authorId="0">
      <text>
        <r>
          <rPr>
            <b/>
            <sz val="8"/>
            <rFont val="Tahoma"/>
            <family val="2"/>
          </rPr>
          <t>Check 21 CFR 558 for any BW limitations that may be associated with the use of a particular drug.</t>
        </r>
        <r>
          <rPr>
            <sz val="8"/>
            <rFont val="Tahoma"/>
            <family val="2"/>
          </rPr>
          <t xml:space="preserve">
</t>
        </r>
      </text>
    </comment>
  </commentList>
</comments>
</file>

<file path=xl/sharedStrings.xml><?xml version="1.0" encoding="utf-8"?>
<sst xmlns="http://schemas.openxmlformats.org/spreadsheetml/2006/main" count="270" uniqueCount="99">
  <si>
    <t>Batch size (pounds)</t>
  </si>
  <si>
    <t>Pounds of drug source added</t>
  </si>
  <si>
    <t>Invoice number</t>
  </si>
  <si>
    <t>grams/ton</t>
  </si>
  <si>
    <t>ACTIVE DRUG INGREDIENT</t>
  </si>
  <si>
    <t>(pounds)</t>
  </si>
  <si>
    <t>Drug Product Name</t>
  </si>
  <si>
    <t>Label Revision Date:</t>
  </si>
  <si>
    <t>MANUFACTURED BY:</t>
  </si>
  <si>
    <t>Customer Formula Code or Number (if any)</t>
  </si>
  <si>
    <t>Invoice Date</t>
  </si>
  <si>
    <t>PRECAUTIONARY STATEMENTS</t>
  </si>
  <si>
    <t>Manufactured by:(enter name+city+state+zip)</t>
  </si>
  <si>
    <t>milligrams/pound</t>
  </si>
  <si>
    <t>FORMULA #:</t>
  </si>
  <si>
    <t>FOR INVOICE</t>
  </si>
  <si>
    <t>DATED</t>
  </si>
  <si>
    <t>USE DIRECTIONS</t>
  </si>
  <si>
    <r>
      <t xml:space="preserve">Drug source concentration </t>
    </r>
    <r>
      <rPr>
        <b/>
        <sz val="9"/>
        <rFont val="Arial"/>
        <family val="2"/>
      </rPr>
      <t>(g/ton) see note</t>
    </r>
  </si>
  <si>
    <t>CATTLE FEED</t>
  </si>
  <si>
    <t>MEDICATED</t>
  </si>
  <si>
    <t>revision</t>
  </si>
  <si>
    <t>CUSTOMER-FORMULA MEDICATED LABEL ATTACHMENT</t>
  </si>
  <si>
    <t>Net Weight on Bag and/or Invoice</t>
  </si>
  <si>
    <t>BLUE BIRD FEED MILL, ANY CITY, ANY STATE 55555</t>
  </si>
  <si>
    <t>Check of formulation information entered</t>
  </si>
  <si>
    <t>Customer Name</t>
  </si>
  <si>
    <t>Customer formula or code</t>
  </si>
  <si>
    <t>drug product</t>
  </si>
  <si>
    <t>drug concentration</t>
  </si>
  <si>
    <t>pounds of drug added</t>
  </si>
  <si>
    <t>batch size</t>
  </si>
  <si>
    <t>invoice number</t>
  </si>
  <si>
    <t xml:space="preserve">STATEMENT OF PURPOSE </t>
  </si>
  <si>
    <t>Cattle Wt.</t>
  </si>
  <si>
    <t xml:space="preserve">Amount to </t>
  </si>
  <si>
    <t>feed/day(lbs.)</t>
  </si>
  <si>
    <t xml:space="preserve"> </t>
  </si>
  <si>
    <t>CHECK DRUG CONCENTRATION OF FORMULA WITH FDA APPROVED LEVEL</t>
  </si>
  <si>
    <t xml:space="preserve">Some regulations specify an amount of a drug to be fed to an animal per unit of that animal's body weight (BW) without </t>
  </si>
  <si>
    <t xml:space="preserve">specifying the drug level in the feed necessary to deliver the desired amount of the drug. This calculator is intended for </t>
  </si>
  <si>
    <t xml:space="preserve"> Target Drug Concentration </t>
  </si>
  <si>
    <t>Dry Matter Intake:</t>
  </si>
  <si>
    <t>in Feed (g/ton)</t>
  </si>
  <si>
    <t>Dry Matter %:</t>
  </si>
  <si>
    <t>Level in Feed (g/ton):</t>
  </si>
  <si>
    <r>
      <t>NOTE</t>
    </r>
    <r>
      <rPr>
        <sz val="9"/>
        <rFont val="Arial"/>
        <family val="2"/>
      </rPr>
      <t>: If drug source is in grams per pound (g/lb), convert to grams per ton by multiplying by 2000.</t>
    </r>
  </si>
  <si>
    <t>CALCULATOR:</t>
  </si>
  <si>
    <t>Enter g/lb level of drug</t>
  </si>
  <si>
    <t>equals</t>
  </si>
  <si>
    <t>grams per ton (g/ton)</t>
  </si>
  <si>
    <t>DATA ENTRY</t>
  </si>
  <si>
    <t>calculating drug concentrations in feeds where the drug levels are specified in mg/lb body weight (BW)</t>
  </si>
  <si>
    <t>Safeguard</t>
  </si>
  <si>
    <t>Fenbendazole</t>
  </si>
  <si>
    <t>required (mg)</t>
  </si>
  <si>
    <t xml:space="preserve">Fenbendazole </t>
  </si>
  <si>
    <r>
      <t xml:space="preserve">Feed as the sole ration or as a top dress for </t>
    </r>
    <r>
      <rPr>
        <b/>
        <sz val="8"/>
        <rFont val="Arial"/>
        <family val="2"/>
      </rPr>
      <t>ONE DAY</t>
    </r>
    <r>
      <rPr>
        <sz val="8"/>
        <rFont val="Arial"/>
        <family val="2"/>
      </rPr>
      <t xml:space="preserve"> </t>
    </r>
    <r>
      <rPr>
        <b/>
        <sz val="8"/>
        <rFont val="Arial"/>
        <family val="2"/>
      </rPr>
      <t>ONLY</t>
    </r>
    <r>
      <rPr>
        <sz val="8"/>
        <rFont val="Arial"/>
        <family val="2"/>
      </rPr>
      <t xml:space="preserve"> as indicated in the </t>
    </r>
  </si>
  <si>
    <t>chart below. Retreatment may be needed after 4 to 6 weeks.</t>
  </si>
  <si>
    <t>FEED CONTAINING FENBENDAZOLE</t>
  </si>
  <si>
    <r>
      <t>For the removal and control of lungworms (</t>
    </r>
    <r>
      <rPr>
        <i/>
        <sz val="8"/>
        <rFont val="Arial"/>
        <family val="2"/>
      </rPr>
      <t>Dictyocaulus viviparus</t>
    </r>
    <r>
      <rPr>
        <sz val="8"/>
        <rFont val="Arial"/>
        <family val="2"/>
      </rPr>
      <t xml:space="preserve">); barberpole worms  </t>
    </r>
  </si>
  <si>
    <r>
      <t>(</t>
    </r>
    <r>
      <rPr>
        <i/>
        <sz val="8"/>
        <rFont val="Arial"/>
        <family val="2"/>
      </rPr>
      <t>Haemonchus contortus</t>
    </r>
    <r>
      <rPr>
        <sz val="8"/>
        <rFont val="Arial"/>
        <family val="2"/>
      </rPr>
      <t>); brown stomach worms (</t>
    </r>
    <r>
      <rPr>
        <i/>
        <sz val="8"/>
        <rFont val="Arial"/>
        <family val="2"/>
      </rPr>
      <t>Ostertagia ostertagi</t>
    </r>
    <r>
      <rPr>
        <sz val="8"/>
        <rFont val="Arial"/>
        <family val="2"/>
      </rPr>
      <t>); small stomach</t>
    </r>
  </si>
  <si>
    <r>
      <t>worms (</t>
    </r>
    <r>
      <rPr>
        <i/>
        <sz val="8"/>
        <rFont val="Arial"/>
        <family val="2"/>
      </rPr>
      <t>Trichostrongylus axei</t>
    </r>
    <r>
      <rPr>
        <sz val="8"/>
        <rFont val="Arial"/>
        <family val="2"/>
      </rPr>
      <t>); hookworms (</t>
    </r>
    <r>
      <rPr>
        <i/>
        <sz val="8"/>
        <rFont val="Arial"/>
        <family val="2"/>
      </rPr>
      <t>Bunostomum phlebotomum</t>
    </r>
    <r>
      <rPr>
        <sz val="8"/>
        <rFont val="Arial"/>
        <family val="2"/>
      </rPr>
      <t xml:space="preserve">); </t>
    </r>
  </si>
  <si>
    <r>
      <t>(</t>
    </r>
    <r>
      <rPr>
        <i/>
        <sz val="8"/>
        <rFont val="Arial"/>
        <family val="2"/>
      </rPr>
      <t>Cooperia punctata and Cooperia oncophora</t>
    </r>
    <r>
      <rPr>
        <sz val="8"/>
        <rFont val="Arial"/>
        <family val="2"/>
      </rPr>
      <t>); bankrupt worms (</t>
    </r>
    <r>
      <rPr>
        <i/>
        <sz val="8"/>
        <rFont val="Arial"/>
        <family val="2"/>
      </rPr>
      <t xml:space="preserve">Trichostrongylus </t>
    </r>
  </si>
  <si>
    <r>
      <rPr>
        <i/>
        <sz val="8"/>
        <rFont val="Arial"/>
        <family val="2"/>
      </rPr>
      <t>colubriformis</t>
    </r>
    <r>
      <rPr>
        <sz val="8"/>
        <rFont val="Arial"/>
        <family val="2"/>
      </rPr>
      <t>); and nodular worms (</t>
    </r>
    <r>
      <rPr>
        <i/>
        <sz val="8"/>
        <rFont val="Arial"/>
        <family val="2"/>
      </rPr>
      <t>Oesophagostomum radiatum</t>
    </r>
    <r>
      <rPr>
        <sz val="8"/>
        <rFont val="Arial"/>
        <family val="2"/>
      </rPr>
      <t>).</t>
    </r>
  </si>
  <si>
    <t xml:space="preserve">                    ANIMAL WEIGHT:</t>
  </si>
  <si>
    <t>a</t>
  </si>
  <si>
    <t>b</t>
  </si>
  <si>
    <t>a1</t>
  </si>
  <si>
    <t>b1</t>
  </si>
  <si>
    <t>Drug intake</t>
  </si>
  <si>
    <t>Feed intake</t>
  </si>
  <si>
    <t xml:space="preserve">mg/ </t>
  </si>
  <si>
    <t xml:space="preserve">22.7 mg/ </t>
  </si>
  <si>
    <t xml:space="preserve">Drug concentration in feed </t>
  </si>
  <si>
    <t>BW</t>
  </si>
  <si>
    <t>1lb BW</t>
  </si>
  <si>
    <t>100 lb BW</t>
  </si>
  <si>
    <t>DMI</t>
  </si>
  <si>
    <t>As fed</t>
  </si>
  <si>
    <t>DM %</t>
  </si>
  <si>
    <t>g/ton</t>
  </si>
  <si>
    <t>lb</t>
  </si>
  <si>
    <t>% BW</t>
  </si>
  <si>
    <t>Enter percent level of drug</t>
  </si>
  <si>
    <t>(Avery Template 5960)</t>
  </si>
  <si>
    <t>MEDICATED (SEE LABEL)</t>
  </si>
  <si>
    <t>Name</t>
  </si>
  <si>
    <t>Date</t>
  </si>
  <si>
    <t>Invoice #</t>
  </si>
  <si>
    <t>Steer Dewormer</t>
  </si>
  <si>
    <t>Jstar Deworm 9-2016</t>
  </si>
  <si>
    <t>Approved Type C Level</t>
  </si>
  <si>
    <t>200 - 1,000 g/ton</t>
  </si>
  <si>
    <r>
      <t>WARNING:</t>
    </r>
    <r>
      <rPr>
        <sz val="8"/>
        <rFont val="Arial"/>
        <family val="2"/>
      </rPr>
      <t xml:space="preserve"> Cattle must not be slaughtered within 13 days following last treatment. For dairy cattle, the milk discard time is zero hours. A withdrawal period has not been established for this product in pre-ruminating calves. Do not use in calves to be processed for veal.</t>
    </r>
  </si>
  <si>
    <t>This feed drug level</t>
  </si>
  <si>
    <t>Approved concentration</t>
  </si>
  <si>
    <t>Customer Name &amp; cattle class(ie dairy calf grower etc)</t>
  </si>
  <si>
    <r>
      <t>thread-necked intestinal worms (</t>
    </r>
    <r>
      <rPr>
        <i/>
        <sz val="8"/>
        <rFont val="Arial"/>
        <family val="2"/>
      </rPr>
      <t>Nematodirus helvetianus</t>
    </r>
    <r>
      <rPr>
        <sz val="8"/>
        <rFont val="Arial"/>
        <family val="2"/>
      </rPr>
      <t xml:space="preserve">); small intestinal worms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</si>
</sst>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s>
  <fonts count="52">
    <font>
      <sz val="10"/>
      <name val="Arial"/>
      <family val="0"/>
    </font>
    <font>
      <sz val="11"/>
      <color indexed="8"/>
      <name val="Calibri"/>
      <family val="2"/>
    </font>
    <font>
      <sz val="7"/>
      <name val="Arial"/>
      <family val="2"/>
    </font>
    <font>
      <sz val="9"/>
      <name val="Arial"/>
      <family val="2"/>
    </font>
    <font>
      <sz val="6"/>
      <name val="Arial"/>
      <family val="2"/>
    </font>
    <font>
      <b/>
      <sz val="9"/>
      <name val="Arial"/>
      <family val="2"/>
    </font>
    <font>
      <sz val="8"/>
      <name val="Arial"/>
      <family val="2"/>
    </font>
    <font>
      <b/>
      <sz val="8"/>
      <name val="Arial"/>
      <family val="2"/>
    </font>
    <font>
      <u val="single"/>
      <sz val="8"/>
      <name val="Arial"/>
      <family val="2"/>
    </font>
    <font>
      <b/>
      <u val="single"/>
      <sz val="8"/>
      <name val="Arial"/>
      <family val="2"/>
    </font>
    <font>
      <i/>
      <sz val="8"/>
      <name val="Arial"/>
      <family val="2"/>
    </font>
    <font>
      <b/>
      <sz val="10"/>
      <name val="Arial"/>
      <family val="2"/>
    </font>
    <font>
      <b/>
      <sz val="10"/>
      <color indexed="10"/>
      <name val="Arial"/>
      <family val="2"/>
    </font>
    <font>
      <b/>
      <sz val="8"/>
      <name val="Tahoma"/>
      <family val="2"/>
    </font>
    <font>
      <sz val="8"/>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0"/>
      <color indexed="8"/>
      <name val="Arial"/>
      <family val="0"/>
    </font>
    <font>
      <sz val="10"/>
      <color indexed="8"/>
      <name val="Arial"/>
      <family val="0"/>
    </font>
    <font>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rgb="FFFF7C8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style="medium"/>
      <right/>
      <top style="medium"/>
      <bottom/>
    </border>
    <border>
      <left/>
      <right/>
      <top style="medium"/>
      <bottom/>
    </border>
    <border>
      <left/>
      <right style="medium"/>
      <top style="medium"/>
      <bottom/>
    </border>
    <border>
      <left/>
      <right style="thin"/>
      <top/>
      <bottom/>
    </border>
    <border>
      <left style="medium"/>
      <right style="thin"/>
      <top style="thin"/>
      <bottom/>
    </border>
    <border>
      <left style="medium"/>
      <right style="thin"/>
      <top/>
      <bottom style="thin"/>
    </border>
    <border>
      <left style="medium"/>
      <right/>
      <top/>
      <bottom style="thin"/>
    </border>
    <border>
      <left/>
      <right/>
      <top/>
      <bottom style="thin"/>
    </border>
    <border>
      <left/>
      <right style="medium"/>
      <top/>
      <bottom style="thin"/>
    </border>
    <border>
      <left style="medium"/>
      <right/>
      <top style="thin"/>
      <bottom/>
    </border>
    <border>
      <left/>
      <right/>
      <top style="thin"/>
      <bottom/>
    </border>
    <border>
      <left style="thin"/>
      <right style="thin"/>
      <top/>
      <bottom/>
    </border>
    <border>
      <left style="thin"/>
      <right/>
      <top/>
      <bottom/>
    </border>
    <border>
      <left/>
      <right style="medium"/>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6">
    <xf numFmtId="0" fontId="0" fillId="0" borderId="0" xfId="0" applyAlignment="1">
      <alignment/>
    </xf>
    <xf numFmtId="0" fontId="4" fillId="0" borderId="0" xfId="0" applyFont="1" applyAlignment="1">
      <alignment/>
    </xf>
    <xf numFmtId="0" fontId="4" fillId="0" borderId="0" xfId="0" applyFont="1" applyBorder="1" applyAlignment="1">
      <alignment/>
    </xf>
    <xf numFmtId="0" fontId="3" fillId="0" borderId="0" xfId="0" applyFont="1" applyAlignment="1">
      <alignment/>
    </xf>
    <xf numFmtId="0" fontId="6" fillId="0" borderId="10"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xf>
    <xf numFmtId="0" fontId="6" fillId="0" borderId="0" xfId="0" applyFont="1" applyBorder="1" applyAlignment="1">
      <alignment horizontal="right"/>
    </xf>
    <xf numFmtId="0" fontId="6" fillId="0" borderId="0" xfId="0" applyFont="1" applyBorder="1" applyAlignment="1">
      <alignment/>
    </xf>
    <xf numFmtId="165" fontId="6" fillId="0" borderId="0" xfId="0" applyNumberFormat="1" applyFont="1" applyBorder="1" applyAlignment="1">
      <alignment horizontal="center"/>
    </xf>
    <xf numFmtId="0" fontId="6" fillId="0" borderId="11" xfId="0" applyFont="1" applyBorder="1" applyAlignment="1">
      <alignment/>
    </xf>
    <xf numFmtId="0" fontId="6" fillId="0" borderId="0" xfId="0" applyFont="1" applyBorder="1" applyAlignment="1">
      <alignment horizontal="left"/>
    </xf>
    <xf numFmtId="14" fontId="6" fillId="0" borderId="0" xfId="0" applyNumberFormat="1" applyFont="1" applyBorder="1" applyAlignment="1">
      <alignment horizontal="left"/>
    </xf>
    <xf numFmtId="0" fontId="6" fillId="0" borderId="10" xfId="0" applyFont="1" applyBorder="1" applyAlignment="1">
      <alignment horizontal="right"/>
    </xf>
    <xf numFmtId="0" fontId="6" fillId="0" borderId="10" xfId="0" applyFont="1" applyBorder="1" applyAlignment="1">
      <alignment horizontal="left"/>
    </xf>
    <xf numFmtId="0" fontId="7" fillId="0" borderId="0" xfId="0" applyFont="1" applyBorder="1" applyAlignment="1">
      <alignment horizontal="center"/>
    </xf>
    <xf numFmtId="2" fontId="6" fillId="0" borderId="0" xfId="0" applyNumberFormat="1" applyFont="1" applyBorder="1" applyAlignment="1">
      <alignment horizontal="right"/>
    </xf>
    <xf numFmtId="0" fontId="6" fillId="0" borderId="12" xfId="0" applyFont="1" applyBorder="1" applyAlignment="1">
      <alignment horizontal="center"/>
    </xf>
    <xf numFmtId="2" fontId="6" fillId="0" borderId="12" xfId="0" applyNumberFormat="1" applyFont="1" applyBorder="1" applyAlignment="1">
      <alignment horizontal="center"/>
    </xf>
    <xf numFmtId="2" fontId="8" fillId="0" borderId="0" xfId="0" applyNumberFormat="1"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4" xfId="0" applyFont="1" applyBorder="1" applyAlignment="1">
      <alignment horizontal="right"/>
    </xf>
    <xf numFmtId="165" fontId="6" fillId="0" borderId="15" xfId="0" applyNumberFormat="1" applyFont="1" applyBorder="1" applyAlignment="1">
      <alignment horizontal="left"/>
    </xf>
    <xf numFmtId="0" fontId="6" fillId="0" borderId="16" xfId="0" applyFont="1" applyBorder="1" applyAlignment="1">
      <alignment horizontal="center"/>
    </xf>
    <xf numFmtId="2" fontId="6" fillId="0" borderId="17" xfId="0" applyNumberFormat="1" applyFont="1" applyBorder="1" applyAlignment="1">
      <alignment horizontal="center"/>
    </xf>
    <xf numFmtId="0" fontId="6" fillId="0" borderId="11" xfId="0" applyFont="1" applyBorder="1" applyAlignment="1">
      <alignment horizontal="center"/>
    </xf>
    <xf numFmtId="0" fontId="3" fillId="0" borderId="0" xfId="0" applyFont="1" applyBorder="1" applyAlignment="1">
      <alignment/>
    </xf>
    <xf numFmtId="0" fontId="7" fillId="0" borderId="0" xfId="0" applyFont="1" applyBorder="1" applyAlignment="1">
      <alignment/>
    </xf>
    <xf numFmtId="0" fontId="7" fillId="0" borderId="11" xfId="0" applyFont="1" applyBorder="1" applyAlignment="1">
      <alignment/>
    </xf>
    <xf numFmtId="2" fontId="9" fillId="0" borderId="0" xfId="0" applyNumberFormat="1" applyFont="1" applyBorder="1" applyAlignment="1">
      <alignment horizontal="center"/>
    </xf>
    <xf numFmtId="2" fontId="2" fillId="0" borderId="18" xfId="0" applyNumberFormat="1" applyFont="1" applyBorder="1" applyAlignment="1">
      <alignment horizontal="center"/>
    </xf>
    <xf numFmtId="2" fontId="2" fillId="0" borderId="19" xfId="0" applyNumberFormat="1" applyFont="1" applyBorder="1" applyAlignment="1">
      <alignment horizontal="center"/>
    </xf>
    <xf numFmtId="2" fontId="2" fillId="0" borderId="20" xfId="0" applyNumberFormat="1" applyFont="1" applyBorder="1" applyAlignment="1">
      <alignment horizontal="center"/>
    </xf>
    <xf numFmtId="2" fontId="2" fillId="0" borderId="21" xfId="0" applyNumberFormat="1" applyFont="1" applyBorder="1" applyAlignment="1">
      <alignment horizontal="center"/>
    </xf>
    <xf numFmtId="0" fontId="3" fillId="0" borderId="0" xfId="0" applyFont="1" applyFill="1" applyBorder="1" applyAlignment="1" applyProtection="1">
      <alignment horizontal="left"/>
      <protection locked="0"/>
    </xf>
    <xf numFmtId="0" fontId="3" fillId="0" borderId="22" xfId="0" applyFont="1" applyBorder="1" applyAlignment="1">
      <alignment horizontal="left"/>
    </xf>
    <xf numFmtId="0" fontId="4" fillId="0" borderId="23" xfId="0" applyFont="1" applyBorder="1" applyAlignment="1">
      <alignment/>
    </xf>
    <xf numFmtId="0" fontId="7" fillId="0" borderId="23" xfId="0" applyFont="1" applyBorder="1" applyAlignment="1">
      <alignment/>
    </xf>
    <xf numFmtId="0" fontId="3" fillId="0" borderId="23" xfId="0" applyFont="1" applyBorder="1" applyAlignment="1">
      <alignment/>
    </xf>
    <xf numFmtId="0" fontId="4" fillId="0" borderId="24" xfId="0" applyFont="1" applyBorder="1" applyAlignment="1">
      <alignment/>
    </xf>
    <xf numFmtId="0" fontId="3" fillId="0" borderId="0" xfId="0" applyNumberFormat="1" applyFont="1" applyBorder="1" applyAlignment="1">
      <alignment horizontal="left"/>
    </xf>
    <xf numFmtId="0" fontId="4" fillId="0" borderId="11" xfId="0" applyFont="1" applyBorder="1" applyAlignment="1">
      <alignment/>
    </xf>
    <xf numFmtId="0" fontId="3" fillId="0" borderId="0" xfId="0" applyFont="1" applyBorder="1" applyAlignment="1">
      <alignment horizontal="left"/>
    </xf>
    <xf numFmtId="0" fontId="3" fillId="0" borderId="10" xfId="0" applyFont="1" applyBorder="1" applyAlignment="1">
      <alignment horizontal="left"/>
    </xf>
    <xf numFmtId="0" fontId="4" fillId="0" borderId="10" xfId="0" applyFont="1" applyBorder="1" applyAlignment="1">
      <alignment/>
    </xf>
    <xf numFmtId="1" fontId="3" fillId="33" borderId="12" xfId="0" applyNumberFormat="1" applyFont="1" applyFill="1" applyBorder="1" applyAlignment="1" applyProtection="1">
      <alignment horizontal="center"/>
      <protection locked="0"/>
    </xf>
    <xf numFmtId="2" fontId="3" fillId="34" borderId="12" xfId="0" applyNumberFormat="1" applyFont="1" applyFill="1" applyBorder="1" applyAlignment="1" applyProtection="1">
      <alignment horizontal="center"/>
      <protection/>
    </xf>
    <xf numFmtId="0" fontId="4" fillId="0" borderId="13" xfId="0" applyFont="1" applyBorder="1" applyAlignment="1">
      <alignment/>
    </xf>
    <xf numFmtId="0" fontId="4" fillId="0" borderId="14" xfId="0" applyFont="1" applyBorder="1" applyAlignment="1">
      <alignment/>
    </xf>
    <xf numFmtId="0" fontId="3" fillId="0" borderId="14" xfId="0" applyFont="1" applyBorder="1" applyAlignment="1">
      <alignment horizontal="right"/>
    </xf>
    <xf numFmtId="49" fontId="3" fillId="0" borderId="14" xfId="0" applyNumberFormat="1" applyFont="1" applyFill="1" applyBorder="1" applyAlignment="1" applyProtection="1">
      <alignment horizontal="center"/>
      <protection locked="0"/>
    </xf>
    <xf numFmtId="0" fontId="3" fillId="0" borderId="14" xfId="0" applyFont="1" applyFill="1" applyBorder="1" applyAlignment="1" applyProtection="1">
      <alignment horizontal="right"/>
      <protection locked="0"/>
    </xf>
    <xf numFmtId="2" fontId="3" fillId="0" borderId="14" xfId="0" applyNumberFormat="1" applyFont="1" applyFill="1" applyBorder="1" applyAlignment="1" applyProtection="1">
      <alignment horizontal="center"/>
      <protection/>
    </xf>
    <xf numFmtId="0" fontId="3" fillId="0" borderId="14" xfId="0" applyFont="1" applyBorder="1" applyAlignment="1">
      <alignment horizontal="center"/>
    </xf>
    <xf numFmtId="0" fontId="3" fillId="0" borderId="14" xfId="0" applyFont="1" applyBorder="1" applyAlignment="1">
      <alignment/>
    </xf>
    <xf numFmtId="0" fontId="0" fillId="0" borderId="14" xfId="0" applyBorder="1" applyAlignment="1">
      <alignment/>
    </xf>
    <xf numFmtId="0" fontId="4" fillId="0" borderId="15" xfId="0" applyFont="1" applyBorder="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Border="1" applyAlignment="1" applyProtection="1">
      <alignment horizontal="left"/>
      <protection locked="0"/>
    </xf>
    <xf numFmtId="0" fontId="5" fillId="0" borderId="0" xfId="0" applyFont="1" applyBorder="1" applyAlignment="1">
      <alignment horizontal="left"/>
    </xf>
    <xf numFmtId="0" fontId="3" fillId="0" borderId="0" xfId="0" applyFont="1" applyAlignment="1">
      <alignment/>
    </xf>
    <xf numFmtId="0" fontId="3" fillId="0" borderId="25" xfId="0" applyFont="1" applyBorder="1" applyAlignment="1">
      <alignment/>
    </xf>
    <xf numFmtId="165" fontId="3" fillId="0" borderId="12" xfId="0" applyNumberFormat="1" applyFont="1" applyBorder="1" applyAlignment="1">
      <alignment horizontal="left"/>
    </xf>
    <xf numFmtId="0" fontId="7" fillId="0" borderId="0" xfId="0" applyFont="1" applyBorder="1" applyAlignment="1">
      <alignment/>
    </xf>
    <xf numFmtId="0" fontId="2" fillId="0" borderId="26" xfId="0" applyFont="1" applyBorder="1" applyAlignment="1">
      <alignment horizontal="center"/>
    </xf>
    <xf numFmtId="0" fontId="2" fillId="0" borderId="18" xfId="0" applyFont="1" applyBorder="1" applyAlignment="1">
      <alignment horizontal="center"/>
    </xf>
    <xf numFmtId="0" fontId="2" fillId="0" borderId="27" xfId="0" applyFont="1" applyBorder="1" applyAlignment="1">
      <alignment horizontal="center"/>
    </xf>
    <xf numFmtId="0" fontId="2" fillId="0" borderId="19" xfId="0" applyFont="1" applyBorder="1" applyAlignment="1">
      <alignment horizontal="center"/>
    </xf>
    <xf numFmtId="0" fontId="6" fillId="0" borderId="28" xfId="0" applyFont="1" applyBorder="1" applyAlignment="1">
      <alignment horizontal="left"/>
    </xf>
    <xf numFmtId="0" fontId="6" fillId="0" borderId="29" xfId="0" applyFont="1" applyBorder="1" applyAlignment="1">
      <alignment horizontal="left"/>
    </xf>
    <xf numFmtId="0" fontId="6" fillId="0" borderId="30" xfId="0" applyFont="1" applyBorder="1" applyAlignment="1">
      <alignment horizontal="left"/>
    </xf>
    <xf numFmtId="0" fontId="6" fillId="0" borderId="31" xfId="0" applyFont="1" applyBorder="1" applyAlignment="1">
      <alignment horizontal="left"/>
    </xf>
    <xf numFmtId="0" fontId="6" fillId="0" borderId="32" xfId="0" applyFont="1" applyBorder="1" applyAlignment="1">
      <alignment/>
    </xf>
    <xf numFmtId="2" fontId="8" fillId="0" borderId="32" xfId="0" applyNumberFormat="1" applyFont="1" applyBorder="1" applyAlignment="1">
      <alignment horizontal="center"/>
    </xf>
    <xf numFmtId="0" fontId="3" fillId="0" borderId="0" xfId="0" applyFont="1" applyBorder="1" applyAlignment="1">
      <alignment horizontal="center"/>
    </xf>
    <xf numFmtId="0" fontId="11" fillId="0" borderId="0" xfId="0" applyFont="1" applyBorder="1" applyAlignment="1">
      <alignment/>
    </xf>
    <xf numFmtId="0" fontId="12" fillId="35" borderId="0" xfId="0" applyFont="1" applyFill="1" applyBorder="1" applyAlignment="1">
      <alignment horizontal="center"/>
    </xf>
    <xf numFmtId="0" fontId="12" fillId="0" borderId="0" xfId="0" applyFont="1" applyFill="1" applyBorder="1" applyAlignment="1">
      <alignment horizontal="center"/>
    </xf>
    <xf numFmtId="0" fontId="12" fillId="36" borderId="0" xfId="0" applyFont="1" applyFill="1" applyBorder="1" applyAlignment="1">
      <alignment horizontal="center"/>
    </xf>
    <xf numFmtId="0" fontId="12" fillId="0" borderId="0" xfId="0" applyFont="1" applyBorder="1" applyAlignment="1">
      <alignment horizontal="center"/>
    </xf>
    <xf numFmtId="0" fontId="11" fillId="0" borderId="0" xfId="0" applyFont="1" applyBorder="1" applyAlignment="1">
      <alignment horizontal="center"/>
    </xf>
    <xf numFmtId="0" fontId="11" fillId="0" borderId="0" xfId="0" applyFont="1" applyFill="1" applyBorder="1" applyAlignment="1">
      <alignment/>
    </xf>
    <xf numFmtId="0" fontId="11" fillId="0" borderId="0" xfId="0" applyFont="1" applyFill="1" applyBorder="1" applyAlignment="1">
      <alignment horizontal="center"/>
    </xf>
    <xf numFmtId="0" fontId="11" fillId="37" borderId="12" xfId="0" applyFont="1" applyFill="1" applyBorder="1" applyAlignment="1" applyProtection="1">
      <alignment horizontal="center"/>
      <protection locked="0"/>
    </xf>
    <xf numFmtId="0" fontId="11" fillId="0" borderId="12" xfId="0" applyFont="1" applyFill="1" applyBorder="1" applyAlignment="1" applyProtection="1">
      <alignment horizontal="center"/>
      <protection locked="0"/>
    </xf>
    <xf numFmtId="0" fontId="11" fillId="35" borderId="0" xfId="0" applyFont="1" applyFill="1" applyBorder="1" applyAlignment="1">
      <alignment horizontal="center"/>
    </xf>
    <xf numFmtId="0" fontId="11" fillId="36" borderId="0" xfId="0" applyFont="1" applyFill="1" applyBorder="1" applyAlignment="1">
      <alignment horizontal="center"/>
    </xf>
    <xf numFmtId="164" fontId="11" fillId="0" borderId="0" xfId="0" applyNumberFormat="1" applyFont="1" applyBorder="1" applyAlignment="1">
      <alignment/>
    </xf>
    <xf numFmtId="1" fontId="11" fillId="35" borderId="0" xfId="0" applyNumberFormat="1" applyFont="1" applyFill="1" applyBorder="1" applyAlignment="1">
      <alignment horizontal="center"/>
    </xf>
    <xf numFmtId="1" fontId="11" fillId="0" borderId="0" xfId="0" applyNumberFormat="1" applyFont="1" applyFill="1" applyBorder="1" applyAlignment="1">
      <alignment horizontal="center"/>
    </xf>
    <xf numFmtId="164" fontId="11" fillId="36" borderId="0" xfId="0" applyNumberFormat="1" applyFont="1" applyFill="1" applyBorder="1" applyAlignment="1">
      <alignment horizontal="center"/>
    </xf>
    <xf numFmtId="0" fontId="11" fillId="35" borderId="0" xfId="0" applyFont="1" applyFill="1" applyBorder="1" applyAlignment="1">
      <alignment/>
    </xf>
    <xf numFmtId="0" fontId="11" fillId="36" borderId="0" xfId="0" applyFont="1" applyFill="1" applyBorder="1" applyAlignment="1">
      <alignment/>
    </xf>
    <xf numFmtId="1" fontId="11" fillId="37" borderId="12" xfId="0" applyNumberFormat="1" applyFont="1" applyFill="1" applyBorder="1" applyAlignment="1" applyProtection="1">
      <alignment/>
      <protection/>
    </xf>
    <xf numFmtId="1" fontId="11" fillId="37" borderId="12" xfId="0" applyNumberFormat="1" applyFont="1" applyFill="1" applyBorder="1" applyAlignment="1" applyProtection="1">
      <alignment horizontal="center"/>
      <protection/>
    </xf>
    <xf numFmtId="0" fontId="11" fillId="37" borderId="12" xfId="0" applyFont="1" applyFill="1" applyBorder="1" applyAlignment="1" applyProtection="1">
      <alignment horizontal="center"/>
      <protection/>
    </xf>
    <xf numFmtId="0" fontId="3" fillId="6" borderId="12" xfId="0" applyFont="1" applyFill="1" applyBorder="1" applyAlignment="1" applyProtection="1">
      <alignment horizontal="center"/>
      <protection locked="0"/>
    </xf>
    <xf numFmtId="0" fontId="3" fillId="6" borderId="12" xfId="0" applyFont="1" applyFill="1" applyBorder="1" applyAlignment="1">
      <alignment horizontal="center"/>
    </xf>
    <xf numFmtId="0" fontId="3" fillId="19" borderId="12" xfId="0" applyFont="1" applyFill="1" applyBorder="1" applyAlignment="1">
      <alignment horizontal="left"/>
    </xf>
    <xf numFmtId="0" fontId="3" fillId="19" borderId="12"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0" xfId="0" applyFont="1" applyFill="1" applyBorder="1" applyAlignment="1">
      <alignment horizontal="center"/>
    </xf>
    <xf numFmtId="0" fontId="3" fillId="0" borderId="0" xfId="0" applyFont="1" applyFill="1" applyBorder="1" applyAlignment="1">
      <alignment horizontal="left"/>
    </xf>
    <xf numFmtId="0" fontId="6" fillId="0" borderId="33" xfId="0" applyFont="1" applyBorder="1" applyAlignment="1">
      <alignment/>
    </xf>
    <xf numFmtId="0" fontId="6" fillId="0" borderId="34" xfId="0" applyFont="1" applyBorder="1" applyAlignment="1">
      <alignment/>
    </xf>
    <xf numFmtId="0" fontId="6" fillId="0" borderId="32" xfId="0" applyFont="1" applyBorder="1" applyAlignment="1">
      <alignment horizontal="center"/>
    </xf>
    <xf numFmtId="2" fontId="6" fillId="0" borderId="35" xfId="0" applyNumberFormat="1" applyFont="1" applyBorder="1" applyAlignment="1">
      <alignment horizontal="center"/>
    </xf>
    <xf numFmtId="0" fontId="3" fillId="38" borderId="12" xfId="0" applyFont="1" applyFill="1" applyBorder="1" applyAlignment="1">
      <alignment horizontal="center"/>
    </xf>
    <xf numFmtId="2" fontId="3" fillId="0" borderId="12" xfId="0" applyNumberFormat="1" applyFont="1" applyFill="1" applyBorder="1" applyAlignment="1">
      <alignment horizontal="center"/>
    </xf>
    <xf numFmtId="0" fontId="3" fillId="0" borderId="12" xfId="0" applyFont="1" applyFill="1" applyBorder="1" applyAlignment="1">
      <alignment horizontal="center"/>
    </xf>
    <xf numFmtId="0" fontId="3" fillId="0" borderId="12" xfId="0" applyFont="1" applyBorder="1" applyAlignment="1">
      <alignment horizontal="left"/>
    </xf>
    <xf numFmtId="0" fontId="3" fillId="0" borderId="12" xfId="0" applyFont="1" applyBorder="1" applyAlignment="1">
      <alignment horizontal="center"/>
    </xf>
    <xf numFmtId="0" fontId="3" fillId="38" borderId="36" xfId="0" applyFont="1" applyFill="1" applyBorder="1" applyAlignment="1">
      <alignment horizontal="center"/>
    </xf>
    <xf numFmtId="0" fontId="3" fillId="38" borderId="37" xfId="0" applyFont="1" applyFill="1" applyBorder="1" applyAlignment="1">
      <alignment horizontal="center"/>
    </xf>
    <xf numFmtId="0" fontId="3" fillId="38" borderId="38" xfId="0" applyFont="1" applyFill="1" applyBorder="1" applyAlignment="1">
      <alignment horizontal="center"/>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6" fillId="0" borderId="10" xfId="0" applyFont="1" applyBorder="1" applyAlignment="1">
      <alignment horizontal="center"/>
    </xf>
    <xf numFmtId="0" fontId="6" fillId="0" borderId="0" xfId="0" applyFont="1" applyBorder="1" applyAlignment="1">
      <alignment horizontal="center"/>
    </xf>
    <xf numFmtId="0" fontId="6" fillId="0" borderId="11" xfId="0" applyFont="1" applyBorder="1" applyAlignment="1">
      <alignment horizontal="center"/>
    </xf>
    <xf numFmtId="0" fontId="5" fillId="0" borderId="0" xfId="0" applyFont="1" applyAlignment="1">
      <alignment horizontal="center"/>
    </xf>
    <xf numFmtId="0" fontId="6" fillId="0" borderId="39" xfId="0" applyFont="1" applyBorder="1" applyAlignment="1">
      <alignment horizontal="center"/>
    </xf>
    <xf numFmtId="0" fontId="6" fillId="0" borderId="37" xfId="0" applyFont="1" applyBorder="1" applyAlignment="1">
      <alignment horizontal="center"/>
    </xf>
    <xf numFmtId="0" fontId="6" fillId="0" borderId="40" xfId="0" applyFont="1" applyBorder="1" applyAlignment="1">
      <alignment horizontal="center"/>
    </xf>
    <xf numFmtId="0" fontId="7" fillId="0" borderId="39" xfId="0" applyFont="1" applyBorder="1" applyAlignment="1">
      <alignment horizontal="center"/>
    </xf>
    <xf numFmtId="0" fontId="7" fillId="0" borderId="37" xfId="0" applyFont="1" applyBorder="1" applyAlignment="1">
      <alignment horizontal="center"/>
    </xf>
    <xf numFmtId="0" fontId="7" fillId="0" borderId="40" xfId="0" applyFont="1" applyBorder="1" applyAlignment="1">
      <alignment horizontal="center"/>
    </xf>
    <xf numFmtId="0" fontId="6" fillId="0" borderId="10" xfId="0" applyFont="1" applyBorder="1" applyAlignment="1">
      <alignment horizontal="left"/>
    </xf>
    <xf numFmtId="0" fontId="6" fillId="0" borderId="0" xfId="0" applyFont="1" applyBorder="1" applyAlignment="1">
      <alignment horizontal="left"/>
    </xf>
    <xf numFmtId="0" fontId="6" fillId="0" borderId="11" xfId="0" applyFont="1" applyBorder="1" applyAlignment="1">
      <alignment horizontal="left"/>
    </xf>
    <xf numFmtId="0" fontId="6" fillId="0" borderId="10" xfId="0" applyFont="1" applyBorder="1" applyAlignment="1">
      <alignment horizontal="right"/>
    </xf>
    <xf numFmtId="0" fontId="6" fillId="0" borderId="0" xfId="0" applyFont="1" applyBorder="1" applyAlignment="1">
      <alignment horizontal="right"/>
    </xf>
    <xf numFmtId="0" fontId="7" fillId="0" borderId="10" xfId="0" applyFont="1" applyBorder="1" applyAlignment="1">
      <alignment horizontal="right"/>
    </xf>
    <xf numFmtId="0" fontId="7" fillId="0" borderId="0" xfId="0" applyFont="1" applyBorder="1" applyAlignment="1">
      <alignment horizontal="right"/>
    </xf>
    <xf numFmtId="0" fontId="7" fillId="0" borderId="10" xfId="0" applyFont="1" applyBorder="1" applyAlignment="1">
      <alignment horizontal="center"/>
    </xf>
    <xf numFmtId="0" fontId="7" fillId="0" borderId="0" xfId="0" applyFont="1" applyBorder="1" applyAlignment="1">
      <alignment horizontal="center"/>
    </xf>
    <xf numFmtId="0" fontId="7" fillId="0" borderId="11" xfId="0" applyFont="1" applyBorder="1" applyAlignment="1">
      <alignment horizontal="center"/>
    </xf>
    <xf numFmtId="0" fontId="5" fillId="0" borderId="0" xfId="0" applyFont="1" applyAlignment="1">
      <alignment horizontal="right"/>
    </xf>
    <xf numFmtId="0" fontId="3" fillId="0" borderId="0" xfId="0" applyFont="1" applyBorder="1" applyAlignment="1">
      <alignment horizontal="left"/>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
    </xf>
    <xf numFmtId="0" fontId="0" fillId="0" borderId="41" xfId="0" applyFont="1" applyBorder="1" applyAlignment="1">
      <alignment horizontal="right" vertical="center"/>
    </xf>
    <xf numFmtId="0" fontId="0" fillId="0" borderId="32" xfId="0" applyFont="1" applyBorder="1" applyAlignment="1">
      <alignment horizontal="right" vertical="center"/>
    </xf>
    <xf numFmtId="0" fontId="0" fillId="0" borderId="42" xfId="0" applyFont="1" applyBorder="1" applyAlignment="1">
      <alignment horizontal="right" vertical="center"/>
    </xf>
    <xf numFmtId="164" fontId="3" fillId="0" borderId="18" xfId="0" applyNumberFormat="1" applyFont="1" applyFill="1" applyBorder="1" applyAlignment="1" applyProtection="1">
      <alignment horizontal="center" vertical="center"/>
      <protection/>
    </xf>
    <xf numFmtId="164" fontId="3" fillId="0" borderId="19" xfId="0" applyNumberFormat="1" applyFont="1" applyFill="1" applyBorder="1" applyAlignment="1" applyProtection="1">
      <alignment horizontal="center" vertical="center"/>
      <protection/>
    </xf>
    <xf numFmtId="0" fontId="3" fillId="0" borderId="0" xfId="0" applyFont="1" applyBorder="1" applyAlignment="1">
      <alignment horizontal="right"/>
    </xf>
    <xf numFmtId="0" fontId="3" fillId="0" borderId="43" xfId="0" applyFont="1" applyBorder="1" applyAlignment="1">
      <alignment horizontal="right" vertical="center"/>
    </xf>
    <xf numFmtId="0" fontId="3" fillId="0" borderId="29" xfId="0" applyFont="1" applyBorder="1" applyAlignment="1">
      <alignment horizontal="right" vertical="center"/>
    </xf>
    <xf numFmtId="0" fontId="3" fillId="0" borderId="44" xfId="0" applyFont="1" applyBorder="1" applyAlignment="1">
      <alignment horizontal="right" vertical="center"/>
    </xf>
    <xf numFmtId="0" fontId="3" fillId="0" borderId="36" xfId="0" applyFont="1" applyFill="1" applyBorder="1" applyAlignment="1" applyProtection="1">
      <alignment horizontal="right"/>
      <protection locked="0"/>
    </xf>
    <xf numFmtId="0" fontId="3" fillId="0" borderId="37" xfId="0" applyFont="1" applyFill="1" applyBorder="1" applyAlignment="1" applyProtection="1">
      <alignment horizontal="right"/>
      <protection locked="0"/>
    </xf>
    <xf numFmtId="0" fontId="3" fillId="0" borderId="38" xfId="0" applyFont="1" applyFill="1" applyBorder="1" applyAlignment="1" applyProtection="1">
      <alignment horizontal="right"/>
      <protection locked="0"/>
    </xf>
    <xf numFmtId="0" fontId="3" fillId="0" borderId="34" xfId="0" applyFont="1" applyBorder="1" applyAlignment="1">
      <alignment horizontal="left"/>
    </xf>
    <xf numFmtId="0" fontId="3" fillId="33" borderId="12" xfId="0" applyFont="1" applyFill="1" applyBorder="1" applyAlignment="1" applyProtection="1">
      <alignment horizontal="left"/>
      <protection locked="0"/>
    </xf>
    <xf numFmtId="165" fontId="3" fillId="33" borderId="12" xfId="0" applyNumberFormat="1" applyFont="1" applyFill="1" applyBorder="1" applyAlignment="1" applyProtection="1">
      <alignment horizontal="left"/>
      <protection locked="0"/>
    </xf>
    <xf numFmtId="0" fontId="0" fillId="0" borderId="29" xfId="0" applyFont="1" applyBorder="1" applyAlignment="1">
      <alignment horizontal="center"/>
    </xf>
    <xf numFmtId="0" fontId="11" fillId="0" borderId="0" xfId="0" applyFont="1" applyBorder="1" applyAlignment="1">
      <alignment horizontal="center"/>
    </xf>
    <xf numFmtId="14" fontId="0" fillId="0" borderId="0" xfId="0" applyNumberFormat="1" applyAlignment="1">
      <alignment horizontal="left"/>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27</xdr:row>
      <xdr:rowOff>66675</xdr:rowOff>
    </xdr:from>
    <xdr:to>
      <xdr:col>6</xdr:col>
      <xdr:colOff>504825</xdr:colOff>
      <xdr:row>31</xdr:row>
      <xdr:rowOff>95250</xdr:rowOff>
    </xdr:to>
    <xdr:pic>
      <xdr:nvPicPr>
        <xdr:cNvPr id="1" name="Picture 1" descr="EyeLogo"/>
        <xdr:cNvPicPr preferRelativeResize="1">
          <a:picLocks noChangeAspect="1"/>
        </xdr:cNvPicPr>
      </xdr:nvPicPr>
      <xdr:blipFill>
        <a:blip r:embed="rId1"/>
        <a:stretch>
          <a:fillRect/>
        </a:stretch>
      </xdr:blipFill>
      <xdr:spPr>
        <a:xfrm>
          <a:off x="3438525" y="4248150"/>
          <a:ext cx="581025" cy="619125"/>
        </a:xfrm>
        <a:prstGeom prst="rect">
          <a:avLst/>
        </a:prstGeom>
        <a:noFill/>
        <a:ln w="9525" cmpd="sng">
          <a:noFill/>
        </a:ln>
      </xdr:spPr>
    </xdr:pic>
    <xdr:clientData/>
  </xdr:twoCellAnchor>
  <xdr:twoCellAnchor>
    <xdr:from>
      <xdr:col>13</xdr:col>
      <xdr:colOff>590550</xdr:colOff>
      <xdr:row>27</xdr:row>
      <xdr:rowOff>66675</xdr:rowOff>
    </xdr:from>
    <xdr:to>
      <xdr:col>14</xdr:col>
      <xdr:colOff>504825</xdr:colOff>
      <xdr:row>31</xdr:row>
      <xdr:rowOff>95250</xdr:rowOff>
    </xdr:to>
    <xdr:pic>
      <xdr:nvPicPr>
        <xdr:cNvPr id="2" name="Picture 5" descr="EyeLogo"/>
        <xdr:cNvPicPr preferRelativeResize="1">
          <a:picLocks noChangeAspect="1"/>
        </xdr:cNvPicPr>
      </xdr:nvPicPr>
      <xdr:blipFill>
        <a:blip r:embed="rId1"/>
        <a:stretch>
          <a:fillRect/>
        </a:stretch>
      </xdr:blipFill>
      <xdr:spPr>
        <a:xfrm>
          <a:off x="8134350" y="4248150"/>
          <a:ext cx="60960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33</xdr:row>
      <xdr:rowOff>38100</xdr:rowOff>
    </xdr:from>
    <xdr:to>
      <xdr:col>16</xdr:col>
      <xdr:colOff>66675</xdr:colOff>
      <xdr:row>46</xdr:row>
      <xdr:rowOff>133350</xdr:rowOff>
    </xdr:to>
    <xdr:sp>
      <xdr:nvSpPr>
        <xdr:cNvPr id="1" name="Text Box 2"/>
        <xdr:cNvSpPr txBox="1">
          <a:spLocks noChangeArrowheads="1"/>
        </xdr:cNvSpPr>
      </xdr:nvSpPr>
      <xdr:spPr>
        <a:xfrm>
          <a:off x="1219200" y="5381625"/>
          <a:ext cx="8601075" cy="2200275"/>
        </a:xfrm>
        <a:prstGeom prst="rect">
          <a:avLst/>
        </a:prstGeom>
        <a:solidFill>
          <a:srgbClr val="FFCC99"/>
        </a:solidFill>
        <a:ln w="25400"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Purpose:</a:t>
          </a:r>
          <a:r>
            <a:rPr lang="en-US" cap="none" sz="1000" b="0" i="0" u="none" baseline="0">
              <a:solidFill>
                <a:srgbClr val="000000"/>
              </a:solidFill>
              <a:latin typeface="Arial"/>
              <a:ea typeface="Arial"/>
              <a:cs typeface="Arial"/>
            </a:rPr>
            <a:t> some regulations specify an amount of a drug to be fed to an animal per unit of that animal's body weight (BW) without specifying the drug level in the feed necessary to deliver the desired amount of the drug. This calculator is intended for calculating drug concentrations in feeds where the drug levels are specified in mg/lb BW (column a) or in mg/100 lb BW (column b).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Example for a:</a:t>
          </a:r>
          <a:r>
            <a:rPr lang="en-US" cap="none" sz="1000" b="0" i="0" u="none" baseline="0">
              <a:solidFill>
                <a:srgbClr val="000000"/>
              </a:solidFill>
              <a:latin typeface="Arial"/>
              <a:ea typeface="Arial"/>
              <a:cs typeface="Arial"/>
            </a:rPr>
            <a:t> you intend to prepare feed containing the drug chlortetracycline for use in beef cattle over 700 lb BW, according to 21 CFR 558.128(e)(4)(ii), at the level of 0.5 mg/lb BW. First you set the drug level at 0.5 mg/1lb BW and then adjust the DM level (in this case it is 80%). If you see the BW and DMI intake of your animals, your press the button and you read your result in column a (mg of the drug an animal needs to receive) and in a1 column (drug concentration in feed). If you want to modify either BW or DMI, or both, you enter that information in the appropriate cells in the bottom row. Your animals weighting 700 lb consuming 3% DM of their BW of feed containing 80%DM, would have to eat 26.3 lb of feed that contains 27 g/ton chlortetracycline to receive 0.5 mg/lb BW chlortetracycline.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Example for b:</a:t>
          </a:r>
          <a:r>
            <a:rPr lang="en-US" cap="none" sz="1000" b="0" i="0" u="none" baseline="0">
              <a:solidFill>
                <a:srgbClr val="000000"/>
              </a:solidFill>
              <a:latin typeface="Arial"/>
              <a:ea typeface="Arial"/>
              <a:cs typeface="Arial"/>
            </a:rPr>
            <a:t> the same applies here with the difference in that the drug amount is expressed in mg/</a:t>
          </a:r>
          <a:r>
            <a:rPr lang="en-US" cap="none" sz="1000" b="0" i="0" u="sng" baseline="0">
              <a:solidFill>
                <a:srgbClr val="000000"/>
              </a:solidFill>
              <a:latin typeface="Arial"/>
              <a:ea typeface="Arial"/>
              <a:cs typeface="Arial"/>
            </a:rPr>
            <a:t>100</a:t>
          </a:r>
          <a:r>
            <a:rPr lang="en-US" cap="none" sz="1000" b="0" i="0" u="none" baseline="0">
              <a:solidFill>
                <a:srgbClr val="000000"/>
              </a:solidFill>
              <a:latin typeface="Arial"/>
              <a:ea typeface="Arial"/>
              <a:cs typeface="Arial"/>
            </a:rPr>
            <a:t> lb BW and that the results are found in the b and b1 columns. Example for this situation is the drug decoquinate codified in 21 CFR 558.195.</a:t>
          </a:r>
        </a:p>
      </xdr:txBody>
    </xdr:sp>
    <xdr:clientData/>
  </xdr:twoCellAnchor>
  <xdr:twoCellAnchor>
    <xdr:from>
      <xdr:col>2</xdr:col>
      <xdr:colOff>28575</xdr:colOff>
      <xdr:row>2</xdr:row>
      <xdr:rowOff>0</xdr:rowOff>
    </xdr:from>
    <xdr:to>
      <xdr:col>16</xdr:col>
      <xdr:colOff>47625</xdr:colOff>
      <xdr:row>3</xdr:row>
      <xdr:rowOff>57150</xdr:rowOff>
    </xdr:to>
    <xdr:sp>
      <xdr:nvSpPr>
        <xdr:cNvPr id="2" name="Text Box 1"/>
        <xdr:cNvSpPr txBox="1">
          <a:spLocks noChangeArrowheads="1"/>
        </xdr:cNvSpPr>
      </xdr:nvSpPr>
      <xdr:spPr>
        <a:xfrm>
          <a:off x="1247775" y="323850"/>
          <a:ext cx="8553450" cy="219075"/>
        </a:xfrm>
        <a:prstGeom prst="rect">
          <a:avLst/>
        </a:prstGeom>
        <a:solidFill>
          <a:srgbClr val="FFFFFF"/>
        </a:solidFill>
        <a:ln w="38100" cmpd="sng">
          <a:solidFill>
            <a:srgbClr val="000000"/>
          </a:solidFill>
          <a:headEnd type="none"/>
          <a:tailEnd type="none"/>
        </a:ln>
      </xdr:spPr>
      <xdr:txBody>
        <a:bodyPr vertOverflow="clip" wrap="square" lIns="27432" tIns="18288" rIns="27432" bIns="0"/>
        <a:p>
          <a:pPr algn="ctr">
            <a:defRPr/>
          </a:pPr>
          <a:r>
            <a:rPr lang="en-US" cap="none" sz="1000" b="1" i="0" u="none" baseline="0">
              <a:solidFill>
                <a:srgbClr val="000000"/>
              </a:solidFill>
              <a:latin typeface="Arial"/>
              <a:ea typeface="Arial"/>
              <a:cs typeface="Arial"/>
            </a:rPr>
            <a:t>Calculating the drug concentration in feed where it is not set by regulation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T85"/>
  <sheetViews>
    <sheetView showGridLines="0" tabSelected="1" zoomScalePageLayoutView="0" workbookViewId="0" topLeftCell="A1">
      <selection activeCell="F2" sqref="F2:J2"/>
    </sheetView>
  </sheetViews>
  <sheetFormatPr defaultColWidth="9.140625" defaultRowHeight="12.75"/>
  <cols>
    <col min="1" max="1" width="9.8515625" style="1" customWidth="1"/>
    <col min="2" max="2" width="10.00390625" style="1" customWidth="1"/>
    <col min="3" max="3" width="9.140625" style="1" customWidth="1"/>
    <col min="4" max="4" width="4.57421875" style="1" customWidth="1"/>
    <col min="5" max="5" width="9.140625" style="1" customWidth="1"/>
    <col min="6" max="6" width="10.00390625" style="1" customWidth="1"/>
    <col min="7" max="7" width="9.8515625" style="1" customWidth="1"/>
    <col min="8" max="8" width="7.28125" style="1" customWidth="1"/>
    <col min="9" max="9" width="9.8515625" style="1" customWidth="1"/>
    <col min="10" max="10" width="10.140625" style="1" customWidth="1"/>
    <col min="11" max="11" width="9.140625" style="1" customWidth="1"/>
    <col min="12" max="12" width="5.00390625" style="1" customWidth="1"/>
    <col min="13" max="13" width="9.140625" style="1" customWidth="1"/>
    <col min="14" max="14" width="10.421875" style="1" customWidth="1"/>
    <col min="15" max="15" width="8.140625" style="1" customWidth="1"/>
    <col min="16" max="16384" width="9.140625" style="1" customWidth="1"/>
  </cols>
  <sheetData>
    <row r="1" spans="6:10" ht="12.75">
      <c r="F1" s="162" t="s">
        <v>51</v>
      </c>
      <c r="G1" s="162"/>
      <c r="H1" s="162"/>
      <c r="I1" s="162"/>
      <c r="J1" s="162"/>
    </row>
    <row r="2" spans="1:13" ht="12">
      <c r="A2" s="159" t="s">
        <v>97</v>
      </c>
      <c r="B2" s="141"/>
      <c r="C2" s="141"/>
      <c r="D2" s="141"/>
      <c r="E2" s="141"/>
      <c r="F2" s="160" t="s">
        <v>90</v>
      </c>
      <c r="G2" s="160"/>
      <c r="H2" s="160"/>
      <c r="I2" s="160"/>
      <c r="J2" s="160"/>
      <c r="K2" s="58"/>
      <c r="L2" s="58"/>
      <c r="M2" s="58"/>
    </row>
    <row r="3" spans="1:13" ht="12">
      <c r="A3" s="159" t="s">
        <v>9</v>
      </c>
      <c r="B3" s="141"/>
      <c r="C3" s="141"/>
      <c r="D3" s="141"/>
      <c r="E3" s="141"/>
      <c r="F3" s="160" t="s">
        <v>91</v>
      </c>
      <c r="G3" s="160"/>
      <c r="H3" s="160"/>
      <c r="I3" s="160"/>
      <c r="J3" s="160"/>
      <c r="K3" s="27"/>
      <c r="L3" s="27"/>
      <c r="M3" s="27"/>
    </row>
    <row r="4" spans="1:13" ht="12">
      <c r="A4" s="159" t="s">
        <v>2</v>
      </c>
      <c r="B4" s="141"/>
      <c r="C4" s="141"/>
      <c r="D4" s="141"/>
      <c r="E4" s="141"/>
      <c r="F4" s="160">
        <v>50001</v>
      </c>
      <c r="G4" s="160"/>
      <c r="H4" s="160"/>
      <c r="I4" s="160"/>
      <c r="J4" s="160"/>
      <c r="K4" s="27"/>
      <c r="L4" s="27"/>
      <c r="M4" s="27"/>
    </row>
    <row r="5" spans="1:13" ht="12">
      <c r="A5" s="159" t="s">
        <v>10</v>
      </c>
      <c r="B5" s="141"/>
      <c r="C5" s="141"/>
      <c r="D5" s="141"/>
      <c r="E5" s="141"/>
      <c r="F5" s="161">
        <f ca="1">TODAY()</f>
        <v>42731</v>
      </c>
      <c r="G5" s="161"/>
      <c r="H5" s="161"/>
      <c r="I5" s="161"/>
      <c r="J5" s="161"/>
      <c r="K5" s="27"/>
      <c r="L5" s="27"/>
      <c r="M5" s="27"/>
    </row>
    <row r="6" spans="1:13" ht="12">
      <c r="A6" s="159" t="s">
        <v>0</v>
      </c>
      <c r="B6" s="141"/>
      <c r="C6" s="141"/>
      <c r="D6" s="141"/>
      <c r="E6" s="141"/>
      <c r="F6" s="160">
        <v>2000</v>
      </c>
      <c r="G6" s="160"/>
      <c r="H6" s="160"/>
      <c r="I6" s="160"/>
      <c r="J6" s="160"/>
      <c r="K6" s="3"/>
      <c r="L6" s="3"/>
      <c r="M6" s="3"/>
    </row>
    <row r="7" spans="1:13" ht="12">
      <c r="A7" s="159" t="s">
        <v>1</v>
      </c>
      <c r="B7" s="141"/>
      <c r="C7" s="141"/>
      <c r="D7" s="141"/>
      <c r="E7" s="141"/>
      <c r="F7" s="160">
        <v>2.4</v>
      </c>
      <c r="G7" s="160"/>
      <c r="H7" s="160"/>
      <c r="I7" s="160"/>
      <c r="J7" s="160"/>
      <c r="K7" s="3"/>
      <c r="L7" s="3"/>
      <c r="M7" s="3"/>
    </row>
    <row r="8" spans="1:13" ht="12">
      <c r="A8" s="159" t="s">
        <v>6</v>
      </c>
      <c r="B8" s="141"/>
      <c r="C8" s="141"/>
      <c r="D8" s="141"/>
      <c r="E8" s="141"/>
      <c r="F8" s="160" t="s">
        <v>53</v>
      </c>
      <c r="G8" s="160"/>
      <c r="H8" s="160"/>
      <c r="I8" s="160"/>
      <c r="J8" s="160"/>
      <c r="K8" s="3"/>
      <c r="L8" s="3"/>
      <c r="M8" s="3"/>
    </row>
    <row r="9" spans="1:13" ht="12">
      <c r="A9" s="159" t="s">
        <v>18</v>
      </c>
      <c r="B9" s="141"/>
      <c r="C9" s="141"/>
      <c r="D9" s="141"/>
      <c r="E9" s="141"/>
      <c r="F9" s="160">
        <v>181400</v>
      </c>
      <c r="G9" s="160"/>
      <c r="H9" s="160"/>
      <c r="I9" s="160"/>
      <c r="J9" s="160"/>
      <c r="K9" s="3"/>
      <c r="L9" s="3"/>
      <c r="M9" s="3"/>
    </row>
    <row r="10" spans="1:13" ht="12">
      <c r="A10" s="159" t="s">
        <v>12</v>
      </c>
      <c r="B10" s="141"/>
      <c r="C10" s="141"/>
      <c r="D10" s="141"/>
      <c r="E10" s="141"/>
      <c r="F10" s="160" t="s">
        <v>24</v>
      </c>
      <c r="G10" s="160"/>
      <c r="H10" s="160"/>
      <c r="I10" s="160"/>
      <c r="J10" s="160"/>
      <c r="K10" s="3"/>
      <c r="L10" s="3"/>
      <c r="M10" s="3"/>
    </row>
    <row r="11" spans="1:14" ht="12.75" thickBot="1">
      <c r="A11" s="43"/>
      <c r="B11" s="43"/>
      <c r="C11" s="43"/>
      <c r="D11" s="43"/>
      <c r="E11" s="35"/>
      <c r="F11" s="35"/>
      <c r="G11" s="35"/>
      <c r="H11" s="35"/>
      <c r="I11" s="35"/>
      <c r="J11" s="3"/>
      <c r="K11" s="3"/>
      <c r="L11" s="3"/>
      <c r="M11" s="3"/>
      <c r="N11" s="3"/>
    </row>
    <row r="12" spans="1:14" ht="12">
      <c r="A12" s="36"/>
      <c r="B12" s="37"/>
      <c r="C12" s="38"/>
      <c r="D12" s="38"/>
      <c r="E12" s="38" t="s">
        <v>38</v>
      </c>
      <c r="F12" s="38"/>
      <c r="G12" s="38"/>
      <c r="H12" s="38"/>
      <c r="I12" s="38"/>
      <c r="J12" s="38"/>
      <c r="K12" s="39"/>
      <c r="L12" s="39"/>
      <c r="M12" s="39"/>
      <c r="N12" s="40"/>
    </row>
    <row r="13" spans="1:14" ht="12">
      <c r="A13" s="43"/>
      <c r="B13" s="2"/>
      <c r="C13" s="65"/>
      <c r="D13" s="65"/>
      <c r="E13" s="65"/>
      <c r="F13" s="65"/>
      <c r="G13" s="65"/>
      <c r="H13" s="65"/>
      <c r="I13" s="65"/>
      <c r="J13" s="65"/>
      <c r="K13" s="27"/>
      <c r="L13" s="27"/>
      <c r="M13" s="27"/>
      <c r="N13" s="42"/>
    </row>
    <row r="14" spans="2:14" ht="12">
      <c r="B14" s="43"/>
      <c r="C14" s="43"/>
      <c r="D14" s="41" t="s">
        <v>39</v>
      </c>
      <c r="E14" s="35"/>
      <c r="F14" s="35"/>
      <c r="G14" s="35"/>
      <c r="H14" s="35"/>
      <c r="I14" s="35"/>
      <c r="J14" s="27"/>
      <c r="K14" s="27"/>
      <c r="L14" s="27"/>
      <c r="M14" s="27"/>
      <c r="N14" s="42"/>
    </row>
    <row r="15" spans="2:14" ht="12">
      <c r="B15" s="43"/>
      <c r="C15" s="43"/>
      <c r="D15" s="41" t="s">
        <v>40</v>
      </c>
      <c r="E15" s="35"/>
      <c r="F15" s="35"/>
      <c r="G15" s="35"/>
      <c r="H15" s="35"/>
      <c r="I15" s="35"/>
      <c r="J15" s="27"/>
      <c r="K15" s="27"/>
      <c r="L15" s="27"/>
      <c r="M15" s="27"/>
      <c r="N15" s="42"/>
    </row>
    <row r="16" spans="1:14" ht="12">
      <c r="A16" s="44"/>
      <c r="B16" s="43"/>
      <c r="C16" s="43"/>
      <c r="D16" s="43" t="s">
        <v>52</v>
      </c>
      <c r="E16" s="35"/>
      <c r="F16" s="35"/>
      <c r="G16" s="35"/>
      <c r="H16" s="35"/>
      <c r="I16" s="35"/>
      <c r="J16" s="27"/>
      <c r="K16" s="27"/>
      <c r="L16" s="27"/>
      <c r="M16" s="27"/>
      <c r="N16" s="42"/>
    </row>
    <row r="17" spans="1:14" ht="12">
      <c r="A17" s="44"/>
      <c r="B17" s="43"/>
      <c r="C17" s="43"/>
      <c r="D17" s="43"/>
      <c r="E17" s="35"/>
      <c r="F17" s="35"/>
      <c r="G17" s="35"/>
      <c r="H17" s="35"/>
      <c r="I17" s="35"/>
      <c r="J17" s="27"/>
      <c r="K17" s="27"/>
      <c r="L17" s="27"/>
      <c r="M17" s="27"/>
      <c r="N17" s="42"/>
    </row>
    <row r="18" spans="1:15" ht="12.75">
      <c r="A18" s="45"/>
      <c r="B18" s="2"/>
      <c r="C18" s="145" t="s">
        <v>65</v>
      </c>
      <c r="D18" s="145"/>
      <c r="E18" s="146"/>
      <c r="F18" s="46">
        <v>1000</v>
      </c>
      <c r="G18" s="147" t="s">
        <v>41</v>
      </c>
      <c r="H18" s="148"/>
      <c r="I18" s="149"/>
      <c r="J18" s="150">
        <f>Calculator!N32</f>
        <v>136.20000000000002</v>
      </c>
      <c r="K18" s="27"/>
      <c r="O18" s="45"/>
    </row>
    <row r="19" spans="1:15" ht="12.75" customHeight="1">
      <c r="A19" s="45"/>
      <c r="B19" s="2"/>
      <c r="C19" s="2"/>
      <c r="D19" s="152" t="s">
        <v>42</v>
      </c>
      <c r="E19" s="152"/>
      <c r="F19" s="46">
        <v>3</v>
      </c>
      <c r="G19" s="153" t="s">
        <v>43</v>
      </c>
      <c r="H19" s="154"/>
      <c r="I19" s="155"/>
      <c r="J19" s="151"/>
      <c r="K19" s="114" t="s">
        <v>92</v>
      </c>
      <c r="L19" s="115"/>
      <c r="M19" s="116"/>
      <c r="O19" s="45"/>
    </row>
    <row r="20" spans="1:14" ht="12">
      <c r="A20" s="45"/>
      <c r="B20" s="2"/>
      <c r="C20" s="2"/>
      <c r="D20" s="152" t="s">
        <v>44</v>
      </c>
      <c r="E20" s="152"/>
      <c r="F20" s="46">
        <v>90</v>
      </c>
      <c r="G20" s="156" t="s">
        <v>45</v>
      </c>
      <c r="H20" s="157"/>
      <c r="I20" s="158"/>
      <c r="J20" s="47">
        <f>E46</f>
        <v>217.68</v>
      </c>
      <c r="K20" s="114" t="s">
        <v>93</v>
      </c>
      <c r="L20" s="115"/>
      <c r="M20" s="116"/>
      <c r="N20" s="42"/>
    </row>
    <row r="21" spans="1:14" ht="13.5" thickBot="1">
      <c r="A21" s="48"/>
      <c r="B21" s="49"/>
      <c r="C21" s="49"/>
      <c r="D21" s="50"/>
      <c r="E21" s="50"/>
      <c r="F21" s="51"/>
      <c r="G21" s="52"/>
      <c r="H21" s="52"/>
      <c r="I21" s="53"/>
      <c r="J21" s="54"/>
      <c r="K21" s="55"/>
      <c r="L21" s="55"/>
      <c r="M21" s="56"/>
      <c r="N21" s="57"/>
    </row>
    <row r="22" spans="1:10" ht="12">
      <c r="A22" s="43"/>
      <c r="B22" s="43"/>
      <c r="C22" s="43"/>
      <c r="D22" s="43"/>
      <c r="E22" s="43"/>
      <c r="F22" s="60"/>
      <c r="G22" s="43"/>
      <c r="H22" s="43"/>
      <c r="I22" s="43"/>
      <c r="J22" s="43"/>
    </row>
    <row r="23" spans="1:10" ht="12">
      <c r="A23" s="61"/>
      <c r="B23" s="61" t="s">
        <v>46</v>
      </c>
      <c r="C23" s="61"/>
      <c r="D23" s="61"/>
      <c r="E23" s="61"/>
      <c r="F23" s="61"/>
      <c r="G23" s="61"/>
      <c r="H23" s="35"/>
      <c r="I23" s="35"/>
      <c r="J23" s="35"/>
    </row>
    <row r="24" spans="1:9" ht="12">
      <c r="A24" s="140" t="s">
        <v>47</v>
      </c>
      <c r="B24" s="140"/>
      <c r="C24" s="62" t="s">
        <v>48</v>
      </c>
      <c r="D24" s="63"/>
      <c r="F24" s="98">
        <v>90.7</v>
      </c>
      <c r="G24" s="59" t="s">
        <v>49</v>
      </c>
      <c r="H24" s="99">
        <f>MMULT(F24,2000)</f>
        <v>181400</v>
      </c>
      <c r="I24" s="3" t="s">
        <v>50</v>
      </c>
    </row>
    <row r="25" spans="1:10" ht="12">
      <c r="A25" s="43"/>
      <c r="B25" s="43"/>
      <c r="C25" s="141" t="s">
        <v>84</v>
      </c>
      <c r="D25" s="141"/>
      <c r="E25" s="141"/>
      <c r="F25" s="101">
        <v>0.5</v>
      </c>
      <c r="G25" s="76" t="s">
        <v>49</v>
      </c>
      <c r="H25" s="100">
        <f>F25/0.00011</f>
        <v>4545.454545454545</v>
      </c>
      <c r="I25" s="141" t="s">
        <v>50</v>
      </c>
      <c r="J25" s="141"/>
    </row>
    <row r="26" spans="1:10" ht="12">
      <c r="A26" s="43"/>
      <c r="B26" s="43"/>
      <c r="C26" s="43"/>
      <c r="D26" s="43"/>
      <c r="E26" s="43"/>
      <c r="F26" s="102"/>
      <c r="G26" s="103"/>
      <c r="H26" s="104"/>
      <c r="I26" s="43"/>
      <c r="J26" s="43"/>
    </row>
    <row r="27" spans="1:14" ht="12.75" thickBot="1">
      <c r="A27" s="112" t="s">
        <v>7</v>
      </c>
      <c r="B27" s="112"/>
      <c r="C27" s="64">
        <v>42724</v>
      </c>
      <c r="D27" s="3"/>
      <c r="E27" s="3"/>
      <c r="F27" s="3"/>
      <c r="G27" s="3"/>
      <c r="H27" s="3"/>
      <c r="I27" s="3"/>
      <c r="J27" s="3"/>
      <c r="K27" s="3"/>
      <c r="L27" s="3"/>
      <c r="M27" s="3"/>
      <c r="N27" s="3"/>
    </row>
    <row r="28" spans="1:15" ht="11.25">
      <c r="A28" s="142" t="s">
        <v>22</v>
      </c>
      <c r="B28" s="143"/>
      <c r="C28" s="143"/>
      <c r="D28" s="143"/>
      <c r="E28" s="143"/>
      <c r="F28" s="143"/>
      <c r="G28" s="144"/>
      <c r="I28" s="142" t="s">
        <v>22</v>
      </c>
      <c r="J28" s="143"/>
      <c r="K28" s="143"/>
      <c r="L28" s="143"/>
      <c r="M28" s="143"/>
      <c r="N28" s="143"/>
      <c r="O28" s="144"/>
    </row>
    <row r="29" spans="1:15" ht="11.25">
      <c r="A29" s="6"/>
      <c r="B29" s="7" t="s">
        <v>15</v>
      </c>
      <c r="C29" s="5">
        <f>F4</f>
        <v>50001</v>
      </c>
      <c r="D29" s="8"/>
      <c r="E29" s="7" t="s">
        <v>16</v>
      </c>
      <c r="F29" s="9">
        <f>F5</f>
        <v>42731</v>
      </c>
      <c r="G29" s="10"/>
      <c r="I29" s="6"/>
      <c r="J29" s="7" t="s">
        <v>15</v>
      </c>
      <c r="K29" s="5">
        <f>F4</f>
        <v>50001</v>
      </c>
      <c r="L29" s="8"/>
      <c r="M29" s="7" t="s">
        <v>16</v>
      </c>
      <c r="N29" s="9">
        <f>F5</f>
        <v>42731</v>
      </c>
      <c r="O29" s="10"/>
    </row>
    <row r="30" spans="1:15" ht="11.25">
      <c r="A30" s="6"/>
      <c r="B30" s="7"/>
      <c r="C30" s="11"/>
      <c r="D30" s="8"/>
      <c r="E30" s="7"/>
      <c r="F30" s="12"/>
      <c r="G30" s="10"/>
      <c r="I30" s="6"/>
      <c r="J30" s="7"/>
      <c r="K30" s="11"/>
      <c r="L30" s="8"/>
      <c r="M30" s="7"/>
      <c r="N30" s="12"/>
      <c r="O30" s="10"/>
    </row>
    <row r="31" spans="1:15" ht="12.75" customHeight="1">
      <c r="A31" s="135" t="str">
        <f>F2</f>
        <v>Steer Dewormer</v>
      </c>
      <c r="B31" s="136"/>
      <c r="C31" s="136"/>
      <c r="D31" s="136"/>
      <c r="E31" s="28" t="s">
        <v>19</v>
      </c>
      <c r="F31" s="28"/>
      <c r="G31" s="29"/>
      <c r="I31" s="135" t="str">
        <f>F2</f>
        <v>Steer Dewormer</v>
      </c>
      <c r="J31" s="136"/>
      <c r="K31" s="136"/>
      <c r="L31" s="136"/>
      <c r="M31" s="28" t="s">
        <v>19</v>
      </c>
      <c r="N31" s="28"/>
      <c r="O31" s="29"/>
    </row>
    <row r="32" spans="1:15" ht="11.25">
      <c r="A32" s="137" t="s">
        <v>20</v>
      </c>
      <c r="B32" s="138"/>
      <c r="C32" s="138"/>
      <c r="D32" s="138"/>
      <c r="E32" s="138"/>
      <c r="F32" s="138"/>
      <c r="G32" s="139"/>
      <c r="I32" s="137" t="s">
        <v>20</v>
      </c>
      <c r="J32" s="138"/>
      <c r="K32" s="138"/>
      <c r="L32" s="138"/>
      <c r="M32" s="138"/>
      <c r="N32" s="138"/>
      <c r="O32" s="139"/>
    </row>
    <row r="33" spans="1:15" ht="11.25">
      <c r="A33" s="137" t="s">
        <v>59</v>
      </c>
      <c r="B33" s="121"/>
      <c r="C33" s="121"/>
      <c r="D33" s="121"/>
      <c r="E33" s="121"/>
      <c r="F33" s="121"/>
      <c r="G33" s="122"/>
      <c r="I33" s="137" t="s">
        <v>59</v>
      </c>
      <c r="J33" s="121"/>
      <c r="K33" s="121"/>
      <c r="L33" s="121"/>
      <c r="M33" s="121"/>
      <c r="N33" s="121"/>
      <c r="O33" s="122"/>
    </row>
    <row r="34" spans="1:15" ht="11.25">
      <c r="A34" s="13"/>
      <c r="B34" s="7"/>
      <c r="C34" s="11"/>
      <c r="D34" s="11"/>
      <c r="E34" s="8"/>
      <c r="F34" s="8"/>
      <c r="G34" s="10"/>
      <c r="I34" s="13"/>
      <c r="J34" s="7"/>
      <c r="K34" s="11"/>
      <c r="L34" s="11"/>
      <c r="M34" s="8"/>
      <c r="N34" s="8"/>
      <c r="O34" s="10"/>
    </row>
    <row r="35" spans="1:15" ht="11.25">
      <c r="A35" s="133" t="s">
        <v>14</v>
      </c>
      <c r="B35" s="134"/>
      <c r="C35" s="11" t="str">
        <f>F3</f>
        <v>Jstar Deworm 9-2016</v>
      </c>
      <c r="D35" s="2"/>
      <c r="E35" s="8"/>
      <c r="F35" s="8"/>
      <c r="G35" s="10"/>
      <c r="I35" s="133" t="s">
        <v>14</v>
      </c>
      <c r="J35" s="134"/>
      <c r="K35" s="11" t="str">
        <f>F3</f>
        <v>Jstar Deworm 9-2016</v>
      </c>
      <c r="L35" s="2"/>
      <c r="M35" s="8"/>
      <c r="N35" s="8"/>
      <c r="O35" s="10"/>
    </row>
    <row r="36" spans="1:15" ht="11.25">
      <c r="A36" s="13"/>
      <c r="B36" s="7"/>
      <c r="C36" s="11"/>
      <c r="D36" s="2"/>
      <c r="E36" s="8"/>
      <c r="F36" s="8"/>
      <c r="G36" s="10"/>
      <c r="I36" s="13"/>
      <c r="J36" s="7"/>
      <c r="K36" s="11"/>
      <c r="L36" s="2"/>
      <c r="M36" s="8"/>
      <c r="N36" s="8"/>
      <c r="O36" s="10"/>
    </row>
    <row r="37" spans="1:15" ht="11.25">
      <c r="A37" s="127" t="s">
        <v>33</v>
      </c>
      <c r="B37" s="128"/>
      <c r="C37" s="128"/>
      <c r="D37" s="128"/>
      <c r="E37" s="128"/>
      <c r="F37" s="128"/>
      <c r="G37" s="129"/>
      <c r="I37" s="127" t="s">
        <v>33</v>
      </c>
      <c r="J37" s="128"/>
      <c r="K37" s="128"/>
      <c r="L37" s="128"/>
      <c r="M37" s="128"/>
      <c r="N37" s="128"/>
      <c r="O37" s="129"/>
    </row>
    <row r="38" spans="1:15" ht="11.25">
      <c r="A38" s="130" t="s">
        <v>60</v>
      </c>
      <c r="B38" s="131"/>
      <c r="C38" s="131"/>
      <c r="D38" s="131"/>
      <c r="E38" s="131"/>
      <c r="F38" s="131"/>
      <c r="G38" s="132"/>
      <c r="I38" s="130" t="s">
        <v>60</v>
      </c>
      <c r="J38" s="131"/>
      <c r="K38" s="131"/>
      <c r="L38" s="131"/>
      <c r="M38" s="131"/>
      <c r="N38" s="131"/>
      <c r="O38" s="132"/>
    </row>
    <row r="39" spans="1:15" ht="11.25">
      <c r="A39" s="130" t="s">
        <v>61</v>
      </c>
      <c r="B39" s="131"/>
      <c r="C39" s="131"/>
      <c r="D39" s="131"/>
      <c r="E39" s="131"/>
      <c r="F39" s="131"/>
      <c r="G39" s="132"/>
      <c r="I39" s="130" t="s">
        <v>61</v>
      </c>
      <c r="J39" s="131"/>
      <c r="K39" s="131"/>
      <c r="L39" s="131"/>
      <c r="M39" s="131"/>
      <c r="N39" s="131"/>
      <c r="O39" s="132"/>
    </row>
    <row r="40" spans="1:15" ht="11.25">
      <c r="A40" s="130" t="s">
        <v>62</v>
      </c>
      <c r="B40" s="131"/>
      <c r="C40" s="131"/>
      <c r="D40" s="131"/>
      <c r="E40" s="131"/>
      <c r="F40" s="131"/>
      <c r="G40" s="132"/>
      <c r="I40" s="130" t="s">
        <v>62</v>
      </c>
      <c r="J40" s="131"/>
      <c r="K40" s="131"/>
      <c r="L40" s="131"/>
      <c r="M40" s="131"/>
      <c r="N40" s="131"/>
      <c r="O40" s="132"/>
    </row>
    <row r="41" spans="1:20" ht="11.25">
      <c r="A41" s="130" t="s">
        <v>98</v>
      </c>
      <c r="B41" s="131"/>
      <c r="C41" s="131"/>
      <c r="D41" s="131"/>
      <c r="E41" s="131"/>
      <c r="F41" s="131"/>
      <c r="G41" s="132"/>
      <c r="I41" s="130" t="s">
        <v>98</v>
      </c>
      <c r="J41" s="131"/>
      <c r="K41" s="131"/>
      <c r="L41" s="131"/>
      <c r="M41" s="131"/>
      <c r="N41" s="131"/>
      <c r="O41" s="132"/>
      <c r="T41" s="1" t="s">
        <v>37</v>
      </c>
    </row>
    <row r="42" spans="1:15" ht="11.25">
      <c r="A42" s="130" t="s">
        <v>63</v>
      </c>
      <c r="B42" s="131"/>
      <c r="C42" s="131"/>
      <c r="D42" s="131"/>
      <c r="E42" s="131"/>
      <c r="F42" s="131"/>
      <c r="G42" s="132"/>
      <c r="I42" s="130" t="s">
        <v>63</v>
      </c>
      <c r="J42" s="131"/>
      <c r="K42" s="131"/>
      <c r="L42" s="131"/>
      <c r="M42" s="131"/>
      <c r="N42" s="131"/>
      <c r="O42" s="132"/>
    </row>
    <row r="43" spans="1:15" ht="11.25">
      <c r="A43" s="130" t="s">
        <v>64</v>
      </c>
      <c r="B43" s="131"/>
      <c r="C43" s="131"/>
      <c r="D43" s="131"/>
      <c r="E43" s="131"/>
      <c r="F43" s="131"/>
      <c r="G43" s="132"/>
      <c r="I43" s="130" t="s">
        <v>64</v>
      </c>
      <c r="J43" s="131"/>
      <c r="K43" s="131"/>
      <c r="L43" s="131"/>
      <c r="M43" s="131"/>
      <c r="N43" s="131"/>
      <c r="O43" s="132"/>
    </row>
    <row r="44" spans="1:15" ht="11.25">
      <c r="A44" s="70"/>
      <c r="B44" s="71"/>
      <c r="C44" s="71"/>
      <c r="D44" s="71"/>
      <c r="E44" s="71"/>
      <c r="F44" s="71"/>
      <c r="G44" s="72"/>
      <c r="I44" s="6"/>
      <c r="J44" s="15"/>
      <c r="K44" s="15"/>
      <c r="L44" s="15"/>
      <c r="M44" s="8"/>
      <c r="N44" s="8"/>
      <c r="O44" s="10"/>
    </row>
    <row r="45" spans="1:15" ht="11.25">
      <c r="A45" s="127" t="s">
        <v>4</v>
      </c>
      <c r="B45" s="128"/>
      <c r="C45" s="128"/>
      <c r="D45" s="128"/>
      <c r="E45" s="128"/>
      <c r="F45" s="128"/>
      <c r="G45" s="129"/>
      <c r="I45" s="127" t="s">
        <v>4</v>
      </c>
      <c r="J45" s="128"/>
      <c r="K45" s="128"/>
      <c r="L45" s="128"/>
      <c r="M45" s="128"/>
      <c r="N45" s="128"/>
      <c r="O45" s="129"/>
    </row>
    <row r="46" spans="1:15" ht="11.25">
      <c r="A46" s="14" t="s">
        <v>54</v>
      </c>
      <c r="B46" s="11"/>
      <c r="C46" s="11"/>
      <c r="D46" s="8"/>
      <c r="E46" s="16">
        <f>F7*(F9/2000)</f>
        <v>217.68</v>
      </c>
      <c r="F46" s="8" t="s">
        <v>3</v>
      </c>
      <c r="G46" s="10"/>
      <c r="I46" s="14" t="s">
        <v>54</v>
      </c>
      <c r="J46" s="11"/>
      <c r="K46" s="11"/>
      <c r="L46" s="8"/>
      <c r="M46" s="16">
        <f>F7*(F9/2000)</f>
        <v>217.68</v>
      </c>
      <c r="N46" s="8" t="s">
        <v>3</v>
      </c>
      <c r="O46" s="10"/>
    </row>
    <row r="47" spans="1:18" ht="11.25">
      <c r="A47" s="14"/>
      <c r="B47" s="11"/>
      <c r="C47" s="8"/>
      <c r="D47" s="8"/>
      <c r="E47" s="16">
        <f>E46/2</f>
        <v>108.84</v>
      </c>
      <c r="F47" s="8" t="s">
        <v>13</v>
      </c>
      <c r="G47" s="10"/>
      <c r="I47" s="14"/>
      <c r="J47" s="11"/>
      <c r="K47" s="8"/>
      <c r="L47" s="8"/>
      <c r="M47" s="16">
        <f>M46/2</f>
        <v>108.84</v>
      </c>
      <c r="N47" s="8" t="s">
        <v>13</v>
      </c>
      <c r="O47" s="10"/>
      <c r="R47" s="1" t="s">
        <v>37</v>
      </c>
    </row>
    <row r="48" spans="1:15" ht="11.25">
      <c r="A48" s="14"/>
      <c r="B48" s="11"/>
      <c r="C48" s="8"/>
      <c r="D48" s="8"/>
      <c r="E48" s="16"/>
      <c r="F48" s="8"/>
      <c r="G48" s="10"/>
      <c r="I48" s="14"/>
      <c r="J48" s="11"/>
      <c r="K48" s="8"/>
      <c r="L48" s="8"/>
      <c r="M48" s="16"/>
      <c r="N48" s="8"/>
      <c r="O48" s="10"/>
    </row>
    <row r="49" spans="1:15" ht="11.25">
      <c r="A49" s="127" t="s">
        <v>17</v>
      </c>
      <c r="B49" s="128"/>
      <c r="C49" s="128"/>
      <c r="D49" s="128"/>
      <c r="E49" s="128"/>
      <c r="F49" s="128"/>
      <c r="G49" s="129"/>
      <c r="I49" s="127" t="s">
        <v>17</v>
      </c>
      <c r="J49" s="128"/>
      <c r="K49" s="128"/>
      <c r="L49" s="128"/>
      <c r="M49" s="128"/>
      <c r="N49" s="128"/>
      <c r="O49" s="129"/>
    </row>
    <row r="50" spans="1:15" ht="11.25">
      <c r="A50" s="130" t="s">
        <v>57</v>
      </c>
      <c r="B50" s="131"/>
      <c r="C50" s="131"/>
      <c r="D50" s="131"/>
      <c r="E50" s="131"/>
      <c r="F50" s="131"/>
      <c r="G50" s="132"/>
      <c r="I50" s="130" t="s">
        <v>57</v>
      </c>
      <c r="J50" s="131"/>
      <c r="K50" s="131"/>
      <c r="L50" s="131"/>
      <c r="M50" s="131"/>
      <c r="N50" s="131"/>
      <c r="O50" s="132"/>
    </row>
    <row r="51" spans="1:15" ht="11.25">
      <c r="A51" s="14" t="s">
        <v>58</v>
      </c>
      <c r="B51" s="2"/>
      <c r="C51" s="2"/>
      <c r="D51" s="2"/>
      <c r="E51" s="30"/>
      <c r="F51" s="8"/>
      <c r="G51" s="10"/>
      <c r="I51" s="14" t="s">
        <v>58</v>
      </c>
      <c r="J51" s="2"/>
      <c r="K51" s="2"/>
      <c r="L51" s="2"/>
      <c r="M51" s="30"/>
      <c r="N51" s="8"/>
      <c r="O51" s="10"/>
    </row>
    <row r="52" spans="1:19" ht="11.25">
      <c r="A52" s="14"/>
      <c r="B52" s="8"/>
      <c r="C52" s="2"/>
      <c r="D52" s="2"/>
      <c r="E52" s="8"/>
      <c r="F52" s="8"/>
      <c r="G52" s="10"/>
      <c r="I52" s="14"/>
      <c r="J52" s="8"/>
      <c r="K52" s="2"/>
      <c r="L52" s="2"/>
      <c r="M52" s="8"/>
      <c r="N52" s="8"/>
      <c r="O52" s="10"/>
      <c r="S52" s="1" t="s">
        <v>37</v>
      </c>
    </row>
    <row r="53" spans="1:17" ht="11.25">
      <c r="A53" s="66" t="s">
        <v>34</v>
      </c>
      <c r="B53" s="67" t="s">
        <v>56</v>
      </c>
      <c r="C53" s="31" t="s">
        <v>35</v>
      </c>
      <c r="D53" s="105"/>
      <c r="E53" s="67" t="s">
        <v>34</v>
      </c>
      <c r="F53" s="67" t="s">
        <v>56</v>
      </c>
      <c r="G53" s="33" t="s">
        <v>35</v>
      </c>
      <c r="I53" s="66" t="s">
        <v>34</v>
      </c>
      <c r="J53" s="67" t="s">
        <v>56</v>
      </c>
      <c r="K53" s="31" t="s">
        <v>35</v>
      </c>
      <c r="L53" s="105"/>
      <c r="M53" s="67" t="s">
        <v>34</v>
      </c>
      <c r="N53" s="67" t="s">
        <v>56</v>
      </c>
      <c r="O53" s="33" t="s">
        <v>35</v>
      </c>
      <c r="Q53" s="1" t="s">
        <v>37</v>
      </c>
    </row>
    <row r="54" spans="1:19" ht="11.25">
      <c r="A54" s="68" t="s">
        <v>5</v>
      </c>
      <c r="B54" s="69" t="s">
        <v>55</v>
      </c>
      <c r="C54" s="32" t="s">
        <v>36</v>
      </c>
      <c r="D54" s="105"/>
      <c r="E54" s="69" t="s">
        <v>5</v>
      </c>
      <c r="F54" s="69" t="s">
        <v>55</v>
      </c>
      <c r="G54" s="34" t="s">
        <v>36</v>
      </c>
      <c r="I54" s="68" t="s">
        <v>5</v>
      </c>
      <c r="J54" s="69" t="s">
        <v>55</v>
      </c>
      <c r="K54" s="32" t="s">
        <v>36</v>
      </c>
      <c r="L54" s="105"/>
      <c r="M54" s="69" t="s">
        <v>5</v>
      </c>
      <c r="N54" s="69" t="s">
        <v>55</v>
      </c>
      <c r="O54" s="34" t="s">
        <v>36</v>
      </c>
      <c r="R54" s="1" t="s">
        <v>37</v>
      </c>
      <c r="S54" s="1" t="s">
        <v>37</v>
      </c>
    </row>
    <row r="55" spans="1:15" ht="11.25">
      <c r="A55" s="24">
        <v>200</v>
      </c>
      <c r="B55" s="17">
        <f>A55*2.27</f>
        <v>454</v>
      </c>
      <c r="C55" s="18">
        <f>B55/E47</f>
        <v>4.171260565968394</v>
      </c>
      <c r="D55" s="105"/>
      <c r="E55" s="17">
        <v>1000</v>
      </c>
      <c r="F55" s="17">
        <f>E55*2.27</f>
        <v>2270</v>
      </c>
      <c r="G55" s="25">
        <f>F55/E47</f>
        <v>20.85630282984197</v>
      </c>
      <c r="I55" s="24">
        <v>200</v>
      </c>
      <c r="J55" s="17">
        <f>I55*2.27</f>
        <v>454</v>
      </c>
      <c r="K55" s="18">
        <f>J55/M47</f>
        <v>4.171260565968394</v>
      </c>
      <c r="L55" s="105"/>
      <c r="M55" s="17">
        <v>1000</v>
      </c>
      <c r="N55" s="17">
        <f>M55*2.27</f>
        <v>2270</v>
      </c>
      <c r="O55" s="25">
        <f>N55/M47</f>
        <v>20.85630282984197</v>
      </c>
    </row>
    <row r="56" spans="1:15" ht="11.25">
      <c r="A56" s="24">
        <v>400</v>
      </c>
      <c r="B56" s="17">
        <f>A56*2.27</f>
        <v>908</v>
      </c>
      <c r="C56" s="18">
        <f>B56/E47</f>
        <v>8.342521131936788</v>
      </c>
      <c r="D56" s="105"/>
      <c r="E56" s="17">
        <v>1200</v>
      </c>
      <c r="F56" s="17">
        <f>E56*2.27</f>
        <v>2724</v>
      </c>
      <c r="G56" s="25">
        <f>F56/E47</f>
        <v>25.027563395810365</v>
      </c>
      <c r="I56" s="24">
        <v>400</v>
      </c>
      <c r="J56" s="17">
        <f>I56*2.27</f>
        <v>908</v>
      </c>
      <c r="K56" s="18">
        <f>J56/M47</f>
        <v>8.342521131936788</v>
      </c>
      <c r="L56" s="105"/>
      <c r="M56" s="17">
        <v>1200</v>
      </c>
      <c r="N56" s="17">
        <f>M56*2.27</f>
        <v>2724</v>
      </c>
      <c r="O56" s="25">
        <f>N56/M47</f>
        <v>25.027563395810365</v>
      </c>
    </row>
    <row r="57" spans="1:15" ht="11.25">
      <c r="A57" s="24">
        <v>600</v>
      </c>
      <c r="B57" s="17">
        <f>A57*2.27</f>
        <v>1362</v>
      </c>
      <c r="C57" s="18">
        <f>B57/E47</f>
        <v>12.513781697905182</v>
      </c>
      <c r="D57" s="105"/>
      <c r="E57" s="17">
        <v>1400</v>
      </c>
      <c r="F57" s="17">
        <f>E57*2.27</f>
        <v>3178</v>
      </c>
      <c r="G57" s="25">
        <f>F57/E47</f>
        <v>29.198823961778757</v>
      </c>
      <c r="I57" s="24">
        <v>600</v>
      </c>
      <c r="J57" s="17">
        <f>I57*2.27</f>
        <v>1362</v>
      </c>
      <c r="K57" s="18">
        <f>J57/M47</f>
        <v>12.513781697905182</v>
      </c>
      <c r="L57" s="105"/>
      <c r="M57" s="17">
        <v>1400</v>
      </c>
      <c r="N57" s="17">
        <f>M57*2.27</f>
        <v>3178</v>
      </c>
      <c r="O57" s="25">
        <f>N57/M47</f>
        <v>29.198823961778757</v>
      </c>
    </row>
    <row r="58" spans="1:15" ht="11.25">
      <c r="A58" s="24">
        <v>800</v>
      </c>
      <c r="B58" s="17">
        <f>A58*2.27</f>
        <v>1816</v>
      </c>
      <c r="C58" s="18">
        <f>B58/E47</f>
        <v>16.685042263873576</v>
      </c>
      <c r="D58" s="106"/>
      <c r="E58" s="107"/>
      <c r="F58" s="107"/>
      <c r="G58" s="108"/>
      <c r="I58" s="24">
        <v>800</v>
      </c>
      <c r="J58" s="17">
        <f>I58*2.27</f>
        <v>1816</v>
      </c>
      <c r="K58" s="18">
        <f>J58/M47</f>
        <v>16.685042263873576</v>
      </c>
      <c r="L58" s="106"/>
      <c r="M58" s="107"/>
      <c r="N58" s="107"/>
      <c r="O58" s="108"/>
    </row>
    <row r="59" spans="1:19" ht="11.25">
      <c r="A59" s="73"/>
      <c r="B59" s="74"/>
      <c r="C59" s="75"/>
      <c r="D59" s="8"/>
      <c r="E59" s="8"/>
      <c r="F59" s="8"/>
      <c r="G59" s="10"/>
      <c r="I59" s="14"/>
      <c r="J59" s="8"/>
      <c r="K59" s="19"/>
      <c r="L59" s="8"/>
      <c r="M59" s="8"/>
      <c r="N59" s="8"/>
      <c r="O59" s="10"/>
      <c r="S59" s="1" t="s">
        <v>37</v>
      </c>
    </row>
    <row r="60" spans="1:15" ht="11.25">
      <c r="A60" s="127" t="s">
        <v>11</v>
      </c>
      <c r="B60" s="128"/>
      <c r="C60" s="128"/>
      <c r="D60" s="128"/>
      <c r="E60" s="128"/>
      <c r="F60" s="128"/>
      <c r="G60" s="129"/>
      <c r="I60" s="127" t="s">
        <v>11</v>
      </c>
      <c r="J60" s="128"/>
      <c r="K60" s="128"/>
      <c r="L60" s="128"/>
      <c r="M60" s="128"/>
      <c r="N60" s="128"/>
      <c r="O60" s="129"/>
    </row>
    <row r="61" spans="1:15" ht="12" customHeight="1">
      <c r="A61" s="117" t="s">
        <v>94</v>
      </c>
      <c r="B61" s="118"/>
      <c r="C61" s="118"/>
      <c r="D61" s="118"/>
      <c r="E61" s="118"/>
      <c r="F61" s="118"/>
      <c r="G61" s="119"/>
      <c r="I61" s="117" t="s">
        <v>94</v>
      </c>
      <c r="J61" s="118"/>
      <c r="K61" s="118"/>
      <c r="L61" s="118"/>
      <c r="M61" s="118"/>
      <c r="N61" s="118"/>
      <c r="O61" s="119"/>
    </row>
    <row r="62" spans="1:15" ht="12" customHeight="1">
      <c r="A62" s="117"/>
      <c r="B62" s="118"/>
      <c r="C62" s="118"/>
      <c r="D62" s="118"/>
      <c r="E62" s="118"/>
      <c r="F62" s="118"/>
      <c r="G62" s="119"/>
      <c r="I62" s="117"/>
      <c r="J62" s="118"/>
      <c r="K62" s="118"/>
      <c r="L62" s="118"/>
      <c r="M62" s="118"/>
      <c r="N62" s="118"/>
      <c r="O62" s="119"/>
    </row>
    <row r="63" spans="1:15" ht="12" customHeight="1">
      <c r="A63" s="117"/>
      <c r="B63" s="118"/>
      <c r="C63" s="118"/>
      <c r="D63" s="118"/>
      <c r="E63" s="118"/>
      <c r="F63" s="118"/>
      <c r="G63" s="119"/>
      <c r="I63" s="117"/>
      <c r="J63" s="118"/>
      <c r="K63" s="118"/>
      <c r="L63" s="118"/>
      <c r="M63" s="118"/>
      <c r="N63" s="118"/>
      <c r="O63" s="119"/>
    </row>
    <row r="64" spans="1:15" ht="12" customHeight="1">
      <c r="A64" s="117"/>
      <c r="B64" s="118"/>
      <c r="C64" s="118"/>
      <c r="D64" s="118"/>
      <c r="E64" s="118"/>
      <c r="F64" s="118"/>
      <c r="G64" s="119"/>
      <c r="I64" s="117"/>
      <c r="J64" s="118"/>
      <c r="K64" s="118"/>
      <c r="L64" s="118"/>
      <c r="M64" s="118"/>
      <c r="N64" s="118"/>
      <c r="O64" s="119"/>
    </row>
    <row r="65" spans="1:15" ht="11.25">
      <c r="A65" s="124" t="s">
        <v>8</v>
      </c>
      <c r="B65" s="125"/>
      <c r="C65" s="125"/>
      <c r="D65" s="125"/>
      <c r="E65" s="125"/>
      <c r="F65" s="125"/>
      <c r="G65" s="126"/>
      <c r="I65" s="124" t="s">
        <v>8</v>
      </c>
      <c r="J65" s="125"/>
      <c r="K65" s="125"/>
      <c r="L65" s="125"/>
      <c r="M65" s="125"/>
      <c r="N65" s="125"/>
      <c r="O65" s="126"/>
    </row>
    <row r="66" spans="1:15" ht="11.25">
      <c r="A66" s="4"/>
      <c r="B66" s="5"/>
      <c r="C66" s="5"/>
      <c r="D66" s="5"/>
      <c r="E66" s="5"/>
      <c r="F66" s="5"/>
      <c r="G66" s="26"/>
      <c r="I66" s="4"/>
      <c r="J66" s="5"/>
      <c r="K66" s="5"/>
      <c r="L66" s="5"/>
      <c r="M66" s="5"/>
      <c r="N66" s="5"/>
      <c r="O66" s="26"/>
    </row>
    <row r="67" spans="1:15" ht="11.25">
      <c r="A67" s="120" t="str">
        <f>F10</f>
        <v>BLUE BIRD FEED MILL, ANY CITY, ANY STATE 55555</v>
      </c>
      <c r="B67" s="121"/>
      <c r="C67" s="121"/>
      <c r="D67" s="121"/>
      <c r="E67" s="121"/>
      <c r="F67" s="121"/>
      <c r="G67" s="122"/>
      <c r="I67" s="120" t="str">
        <f>F10</f>
        <v>BLUE BIRD FEED MILL, ANY CITY, ANY STATE 55555</v>
      </c>
      <c r="J67" s="121"/>
      <c r="K67" s="121"/>
      <c r="L67" s="121"/>
      <c r="M67" s="121"/>
      <c r="N67" s="121"/>
      <c r="O67" s="122"/>
    </row>
    <row r="68" spans="1:15" ht="11.25">
      <c r="A68" s="6"/>
      <c r="B68" s="8"/>
      <c r="C68" s="8"/>
      <c r="D68" s="11"/>
      <c r="E68" s="8"/>
      <c r="F68" s="8"/>
      <c r="G68" s="10"/>
      <c r="I68" s="6"/>
      <c r="J68" s="8"/>
      <c r="K68" s="8"/>
      <c r="L68" s="11"/>
      <c r="M68" s="8"/>
      <c r="N68" s="8"/>
      <c r="O68" s="10"/>
    </row>
    <row r="69" spans="1:15" ht="11.25">
      <c r="A69" s="120" t="s">
        <v>23</v>
      </c>
      <c r="B69" s="121"/>
      <c r="C69" s="121"/>
      <c r="D69" s="121"/>
      <c r="E69" s="121"/>
      <c r="F69" s="121"/>
      <c r="G69" s="122"/>
      <c r="I69" s="120" t="s">
        <v>23</v>
      </c>
      <c r="J69" s="121"/>
      <c r="K69" s="121"/>
      <c r="L69" s="121"/>
      <c r="M69" s="121"/>
      <c r="N69" s="121"/>
      <c r="O69" s="122"/>
    </row>
    <row r="70" spans="1:15" ht="12" thickBot="1">
      <c r="A70" s="20"/>
      <c r="B70" s="21"/>
      <c r="C70" s="21"/>
      <c r="D70" s="21"/>
      <c r="E70" s="21"/>
      <c r="F70" s="22" t="s">
        <v>21</v>
      </c>
      <c r="G70" s="23">
        <f>C27</f>
        <v>42724</v>
      </c>
      <c r="I70" s="20"/>
      <c r="J70" s="21"/>
      <c r="K70" s="21"/>
      <c r="L70" s="21"/>
      <c r="M70" s="21"/>
      <c r="N70" s="22" t="s">
        <v>21</v>
      </c>
      <c r="O70" s="23">
        <f>C27</f>
        <v>42724</v>
      </c>
    </row>
    <row r="75" spans="1:6" ht="12">
      <c r="A75" s="123" t="s">
        <v>25</v>
      </c>
      <c r="B75" s="123"/>
      <c r="C75" s="123"/>
      <c r="D75" s="123"/>
      <c r="E75" s="123"/>
      <c r="F75" s="123"/>
    </row>
    <row r="76" spans="1:6" ht="12">
      <c r="A76" s="112" t="s">
        <v>26</v>
      </c>
      <c r="B76" s="112"/>
      <c r="C76" s="112"/>
      <c r="D76" s="113" t="str">
        <f>F2</f>
        <v>Steer Dewormer</v>
      </c>
      <c r="E76" s="113"/>
      <c r="F76" s="113"/>
    </row>
    <row r="77" spans="1:6" ht="12">
      <c r="A77" s="112" t="s">
        <v>27</v>
      </c>
      <c r="B77" s="112"/>
      <c r="C77" s="112"/>
      <c r="D77" s="113" t="str">
        <f>F3</f>
        <v>Jstar Deworm 9-2016</v>
      </c>
      <c r="E77" s="113"/>
      <c r="F77" s="113"/>
    </row>
    <row r="78" spans="1:6" ht="12">
      <c r="A78" s="112" t="s">
        <v>28</v>
      </c>
      <c r="B78" s="112"/>
      <c r="C78" s="112"/>
      <c r="D78" s="113" t="str">
        <f>F8</f>
        <v>Safeguard</v>
      </c>
      <c r="E78" s="113"/>
      <c r="F78" s="113"/>
    </row>
    <row r="79" spans="1:6" ht="12">
      <c r="A79" s="112" t="s">
        <v>29</v>
      </c>
      <c r="B79" s="112"/>
      <c r="C79" s="112"/>
      <c r="D79" s="113">
        <f>F9</f>
        <v>181400</v>
      </c>
      <c r="E79" s="113"/>
      <c r="F79" s="113"/>
    </row>
    <row r="80" spans="1:6" ht="12">
      <c r="A80" s="112" t="s">
        <v>30</v>
      </c>
      <c r="B80" s="112"/>
      <c r="C80" s="112"/>
      <c r="D80" s="113">
        <f>F7</f>
        <v>2.4</v>
      </c>
      <c r="E80" s="113"/>
      <c r="F80" s="113"/>
    </row>
    <row r="81" spans="1:6" ht="12">
      <c r="A81" s="112" t="s">
        <v>31</v>
      </c>
      <c r="B81" s="112"/>
      <c r="C81" s="112"/>
      <c r="D81" s="113">
        <f>F6</f>
        <v>2000</v>
      </c>
      <c r="E81" s="113"/>
      <c r="F81" s="113"/>
    </row>
    <row r="82" spans="1:6" ht="12">
      <c r="A82" s="112" t="s">
        <v>32</v>
      </c>
      <c r="B82" s="112"/>
      <c r="C82" s="112"/>
      <c r="D82" s="113">
        <f>F4</f>
        <v>50001</v>
      </c>
      <c r="E82" s="113"/>
      <c r="F82" s="113"/>
    </row>
    <row r="83" spans="1:6" ht="12">
      <c r="A83" s="3"/>
      <c r="B83" s="3"/>
      <c r="C83" s="3"/>
      <c r="D83" s="3"/>
      <c r="E83" s="3"/>
      <c r="F83" s="3"/>
    </row>
    <row r="84" spans="1:6" ht="12.75" customHeight="1">
      <c r="A84" s="109" t="s">
        <v>95</v>
      </c>
      <c r="B84" s="109"/>
      <c r="C84" s="109"/>
      <c r="D84" s="110">
        <f>E46</f>
        <v>217.68</v>
      </c>
      <c r="E84" s="111"/>
      <c r="F84" s="111"/>
    </row>
    <row r="85" spans="1:6" ht="12.75" customHeight="1">
      <c r="A85" s="109" t="s">
        <v>96</v>
      </c>
      <c r="B85" s="109"/>
      <c r="C85" s="109"/>
      <c r="D85" s="109" t="str">
        <f>K20</f>
        <v>200 - 1,000 g/ton</v>
      </c>
      <c r="E85" s="109"/>
      <c r="F85" s="109"/>
    </row>
  </sheetData>
  <sheetProtection sheet="1" objects="1" scenarios="1"/>
  <mergeCells count="91">
    <mergeCell ref="A4:E4"/>
    <mergeCell ref="F4:J4"/>
    <mergeCell ref="F1:J1"/>
    <mergeCell ref="A2:E2"/>
    <mergeCell ref="F2:J2"/>
    <mergeCell ref="A3:E3"/>
    <mergeCell ref="F3:J3"/>
    <mergeCell ref="A5:E5"/>
    <mergeCell ref="F5:J5"/>
    <mergeCell ref="A6:E6"/>
    <mergeCell ref="F6:J6"/>
    <mergeCell ref="A7:E7"/>
    <mergeCell ref="F7:J7"/>
    <mergeCell ref="D20:E20"/>
    <mergeCell ref="G20:I20"/>
    <mergeCell ref="A8:E8"/>
    <mergeCell ref="F8:J8"/>
    <mergeCell ref="A9:E9"/>
    <mergeCell ref="F9:J9"/>
    <mergeCell ref="A10:E10"/>
    <mergeCell ref="F10:J10"/>
    <mergeCell ref="C18:E18"/>
    <mergeCell ref="G18:I18"/>
    <mergeCell ref="J18:J19"/>
    <mergeCell ref="D19:E19"/>
    <mergeCell ref="G19:I19"/>
    <mergeCell ref="A24:B24"/>
    <mergeCell ref="C25:E25"/>
    <mergeCell ref="I25:J25"/>
    <mergeCell ref="A27:B27"/>
    <mergeCell ref="A28:G28"/>
    <mergeCell ref="I28:O28"/>
    <mergeCell ref="A31:D31"/>
    <mergeCell ref="I31:L31"/>
    <mergeCell ref="A32:G32"/>
    <mergeCell ref="I32:O32"/>
    <mergeCell ref="A33:G33"/>
    <mergeCell ref="I33:O33"/>
    <mergeCell ref="A35:B35"/>
    <mergeCell ref="I35:J35"/>
    <mergeCell ref="A37:G37"/>
    <mergeCell ref="I37:O37"/>
    <mergeCell ref="A38:G38"/>
    <mergeCell ref="I38:O38"/>
    <mergeCell ref="A39:G39"/>
    <mergeCell ref="I39:O39"/>
    <mergeCell ref="A40:G40"/>
    <mergeCell ref="I40:O40"/>
    <mergeCell ref="A41:G41"/>
    <mergeCell ref="I41:O41"/>
    <mergeCell ref="I60:O60"/>
    <mergeCell ref="A42:G42"/>
    <mergeCell ref="I42:O42"/>
    <mergeCell ref="A43:G43"/>
    <mergeCell ref="I43:O43"/>
    <mergeCell ref="A45:G45"/>
    <mergeCell ref="I45:O45"/>
    <mergeCell ref="A79:C79"/>
    <mergeCell ref="D79:F79"/>
    <mergeCell ref="A80:C80"/>
    <mergeCell ref="D80:F80"/>
    <mergeCell ref="A69:G69"/>
    <mergeCell ref="A75:F75"/>
    <mergeCell ref="A76:C76"/>
    <mergeCell ref="D76:F76"/>
    <mergeCell ref="A77:C77"/>
    <mergeCell ref="D77:F77"/>
    <mergeCell ref="K19:M19"/>
    <mergeCell ref="K20:M20"/>
    <mergeCell ref="A61:G64"/>
    <mergeCell ref="I61:O64"/>
    <mergeCell ref="A78:C78"/>
    <mergeCell ref="D78:F78"/>
    <mergeCell ref="I69:O69"/>
    <mergeCell ref="A65:G65"/>
    <mergeCell ref="I65:O65"/>
    <mergeCell ref="A67:G67"/>
    <mergeCell ref="I67:O67"/>
    <mergeCell ref="A49:G49"/>
    <mergeCell ref="I49:O49"/>
    <mergeCell ref="A50:G50"/>
    <mergeCell ref="I50:O50"/>
    <mergeCell ref="A60:G60"/>
    <mergeCell ref="A84:C84"/>
    <mergeCell ref="A85:C85"/>
    <mergeCell ref="D84:F84"/>
    <mergeCell ref="D85:F85"/>
    <mergeCell ref="A81:C81"/>
    <mergeCell ref="D81:F81"/>
    <mergeCell ref="A82:C82"/>
    <mergeCell ref="D82:F82"/>
  </mergeCells>
  <printOptions horizontalCentered="1" verticalCentered="1"/>
  <pageMargins left="0.7" right="0.7" top="0.75" bottom="0.75" header="0.3" footer="0.3"/>
  <pageSetup fitToHeight="1" fitToWidth="1" horizontalDpi="600" verticalDpi="600" orientation="landscape" scale="94" r:id="rId2"/>
  <drawing r:id="rId1"/>
</worksheet>
</file>

<file path=xl/worksheets/sheet2.xml><?xml version="1.0" encoding="utf-8"?>
<worksheet xmlns="http://schemas.openxmlformats.org/spreadsheetml/2006/main" xmlns:r="http://schemas.openxmlformats.org/officeDocument/2006/relationships">
  <dimension ref="C3:P32"/>
  <sheetViews>
    <sheetView showGridLines="0" zoomScalePageLayoutView="0" workbookViewId="0" topLeftCell="A1">
      <selection activeCell="C32" sqref="C32"/>
    </sheetView>
  </sheetViews>
  <sheetFormatPr defaultColWidth="9.140625" defaultRowHeight="12.75"/>
  <sheetData>
    <row r="3" spans="7:15" ht="12.75">
      <c r="G3" s="163"/>
      <c r="H3" s="163"/>
      <c r="I3" s="163"/>
      <c r="J3" s="163"/>
      <c r="K3" s="163"/>
      <c r="L3" s="163"/>
      <c r="M3" s="163"/>
      <c r="N3" s="163"/>
      <c r="O3" s="163"/>
    </row>
    <row r="5" spans="3:16" ht="12.75">
      <c r="C5" s="77"/>
      <c r="D5" s="77"/>
      <c r="E5" s="78" t="s">
        <v>66</v>
      </c>
      <c r="F5" s="79"/>
      <c r="G5" s="80" t="s">
        <v>67</v>
      </c>
      <c r="H5" s="81"/>
      <c r="I5" s="81"/>
      <c r="J5" s="81"/>
      <c r="K5" s="81"/>
      <c r="L5" s="81"/>
      <c r="M5" s="81"/>
      <c r="N5" s="78" t="s">
        <v>68</v>
      </c>
      <c r="O5" s="79"/>
      <c r="P5" s="80" t="s">
        <v>69</v>
      </c>
    </row>
    <row r="6" spans="3:16" ht="12.75">
      <c r="C6" s="77"/>
      <c r="D6" s="77"/>
      <c r="E6" s="163" t="s">
        <v>70</v>
      </c>
      <c r="F6" s="163"/>
      <c r="G6" s="163"/>
      <c r="H6" s="77"/>
      <c r="I6" s="163" t="s">
        <v>71</v>
      </c>
      <c r="J6" s="163"/>
      <c r="K6" s="163"/>
      <c r="L6" s="77"/>
      <c r="M6" s="77"/>
      <c r="N6" s="77"/>
      <c r="O6" s="83"/>
      <c r="P6" s="77"/>
    </row>
    <row r="7" spans="3:16" ht="12.75">
      <c r="C7" s="77"/>
      <c r="D7" s="77"/>
      <c r="E7" s="82" t="s">
        <v>72</v>
      </c>
      <c r="F7" s="84"/>
      <c r="G7" s="82" t="s">
        <v>73</v>
      </c>
      <c r="H7" s="77"/>
      <c r="I7" s="77"/>
      <c r="J7" s="77"/>
      <c r="K7" s="77"/>
      <c r="L7" s="77"/>
      <c r="M7" s="77"/>
      <c r="N7" s="163" t="s">
        <v>74</v>
      </c>
      <c r="O7" s="163"/>
      <c r="P7" s="163"/>
    </row>
    <row r="8" spans="3:16" ht="12.75">
      <c r="C8" s="82" t="s">
        <v>75</v>
      </c>
      <c r="D8" s="77"/>
      <c r="E8" s="82" t="s">
        <v>76</v>
      </c>
      <c r="F8" s="84"/>
      <c r="G8" s="82" t="s">
        <v>77</v>
      </c>
      <c r="H8" s="77"/>
      <c r="I8" s="82" t="s">
        <v>78</v>
      </c>
      <c r="J8" s="82" t="s">
        <v>78</v>
      </c>
      <c r="K8" s="82" t="s">
        <v>79</v>
      </c>
      <c r="L8" s="82" t="s">
        <v>80</v>
      </c>
      <c r="M8" s="77"/>
      <c r="N8" s="163" t="s">
        <v>81</v>
      </c>
      <c r="O8" s="163"/>
      <c r="P8" s="163"/>
    </row>
    <row r="9" spans="3:16" ht="12.75">
      <c r="C9" s="82" t="s">
        <v>82</v>
      </c>
      <c r="D9" s="77"/>
      <c r="E9" s="97">
        <v>2.27</v>
      </c>
      <c r="F9" s="86"/>
      <c r="G9" s="85">
        <v>22.7</v>
      </c>
      <c r="H9" s="77"/>
      <c r="I9" s="82" t="s">
        <v>83</v>
      </c>
      <c r="J9" s="82" t="s">
        <v>82</v>
      </c>
      <c r="K9" s="82" t="s">
        <v>82</v>
      </c>
      <c r="L9" s="96">
        <f>Template!F20</f>
        <v>90</v>
      </c>
      <c r="M9" s="77"/>
      <c r="N9" s="77"/>
      <c r="O9" s="83"/>
      <c r="P9" s="77"/>
    </row>
    <row r="10" spans="3:16" ht="12.75">
      <c r="C10" s="77"/>
      <c r="D10" s="77"/>
      <c r="E10" s="82"/>
      <c r="F10" s="84"/>
      <c r="G10" s="82"/>
      <c r="H10" s="77"/>
      <c r="I10" s="82"/>
      <c r="J10" s="82"/>
      <c r="K10" s="77"/>
      <c r="L10" s="77"/>
      <c r="M10" s="77"/>
      <c r="N10" s="77"/>
      <c r="O10" s="83"/>
      <c r="P10" s="77"/>
    </row>
    <row r="11" spans="3:16" ht="12.75">
      <c r="C11" s="77">
        <v>200</v>
      </c>
      <c r="D11" s="77"/>
      <c r="E11" s="87">
        <f>C11*E9</f>
        <v>454</v>
      </c>
      <c r="F11" s="84"/>
      <c r="G11" s="88">
        <f>C11*G9/100</f>
        <v>45.4</v>
      </c>
      <c r="H11" s="77"/>
      <c r="I11" s="82">
        <v>2</v>
      </c>
      <c r="J11" s="82">
        <f>C11*I11/100</f>
        <v>4</v>
      </c>
      <c r="K11" s="89">
        <f>J11/L9*100</f>
        <v>4.444444444444445</v>
      </c>
      <c r="L11" s="77"/>
      <c r="M11" s="77"/>
      <c r="N11" s="90">
        <f>E11*2000/K11/1000</f>
        <v>204.3</v>
      </c>
      <c r="O11" s="91"/>
      <c r="P11" s="92">
        <f>G11*2000/K11/1000</f>
        <v>20.43</v>
      </c>
    </row>
    <row r="12" spans="3:16" ht="12.75">
      <c r="C12" s="77"/>
      <c r="D12" s="77"/>
      <c r="E12" s="87"/>
      <c r="F12" s="84"/>
      <c r="G12" s="88"/>
      <c r="H12" s="77"/>
      <c r="I12" s="82">
        <v>3</v>
      </c>
      <c r="J12" s="82">
        <f>C11*I12/100</f>
        <v>6</v>
      </c>
      <c r="K12" s="89">
        <f>J12/L9*100</f>
        <v>6.666666666666667</v>
      </c>
      <c r="L12" s="77"/>
      <c r="M12" s="77"/>
      <c r="N12" s="90">
        <f>E11*2000/K12/1000</f>
        <v>136.2</v>
      </c>
      <c r="O12" s="91"/>
      <c r="P12" s="92">
        <f>G11*2000/K12/1000</f>
        <v>13.62</v>
      </c>
    </row>
    <row r="13" spans="3:16" ht="12.75">
      <c r="C13" s="77"/>
      <c r="D13" s="77"/>
      <c r="E13" s="87"/>
      <c r="F13" s="84"/>
      <c r="G13" s="88"/>
      <c r="H13" s="77"/>
      <c r="I13" s="82">
        <v>4</v>
      </c>
      <c r="J13" s="82">
        <f>C11*I13/100</f>
        <v>8</v>
      </c>
      <c r="K13" s="89">
        <f>J13/L9*100</f>
        <v>8.88888888888889</v>
      </c>
      <c r="L13" s="77"/>
      <c r="M13" s="77"/>
      <c r="N13" s="90">
        <f>E11*2000/K13/1000</f>
        <v>102.15</v>
      </c>
      <c r="O13" s="91"/>
      <c r="P13" s="92">
        <f>G11*2000/K13/1000</f>
        <v>10.215</v>
      </c>
    </row>
    <row r="14" spans="3:16" ht="12.75">
      <c r="C14" s="77"/>
      <c r="D14" s="77"/>
      <c r="E14" s="87"/>
      <c r="F14" s="84"/>
      <c r="G14" s="88"/>
      <c r="H14" s="77"/>
      <c r="I14" s="82"/>
      <c r="J14" s="82"/>
      <c r="K14" s="89"/>
      <c r="L14" s="77"/>
      <c r="M14" s="77"/>
      <c r="N14" s="90"/>
      <c r="O14" s="91"/>
      <c r="P14" s="92"/>
    </row>
    <row r="15" spans="3:16" ht="12.75">
      <c r="C15" s="77">
        <v>400</v>
      </c>
      <c r="D15" s="82"/>
      <c r="E15" s="87">
        <f>C15*E9</f>
        <v>908</v>
      </c>
      <c r="F15" s="84"/>
      <c r="G15" s="88">
        <f>C15*G9/100</f>
        <v>90.8</v>
      </c>
      <c r="H15" s="77"/>
      <c r="I15" s="82">
        <v>2</v>
      </c>
      <c r="J15" s="82">
        <f>C15*I15/100</f>
        <v>8</v>
      </c>
      <c r="K15" s="89">
        <f>J15/L9*100</f>
        <v>8.88888888888889</v>
      </c>
      <c r="L15" s="77"/>
      <c r="M15" s="77"/>
      <c r="N15" s="90">
        <f>E15*2000/K15/1000</f>
        <v>204.3</v>
      </c>
      <c r="O15" s="91"/>
      <c r="P15" s="92">
        <f>G15*2000/K15/1000</f>
        <v>20.43</v>
      </c>
    </row>
    <row r="16" spans="3:16" ht="12.75">
      <c r="C16" s="77"/>
      <c r="D16" s="77"/>
      <c r="E16" s="87"/>
      <c r="F16" s="84"/>
      <c r="G16" s="88"/>
      <c r="H16" s="77"/>
      <c r="I16" s="82">
        <v>3</v>
      </c>
      <c r="J16" s="82">
        <f>C15*I16/100</f>
        <v>12</v>
      </c>
      <c r="K16" s="89">
        <f>J16/L9*100</f>
        <v>13.333333333333334</v>
      </c>
      <c r="L16" s="77"/>
      <c r="M16" s="77"/>
      <c r="N16" s="90">
        <f>E15*2000/K16/1000</f>
        <v>136.2</v>
      </c>
      <c r="O16" s="91"/>
      <c r="P16" s="92">
        <f>G15*2000/K16/1000</f>
        <v>13.62</v>
      </c>
    </row>
    <row r="17" spans="3:16" ht="12.75">
      <c r="C17" s="77"/>
      <c r="D17" s="77"/>
      <c r="E17" s="87"/>
      <c r="F17" s="84"/>
      <c r="G17" s="88"/>
      <c r="H17" s="77"/>
      <c r="I17" s="82">
        <v>4</v>
      </c>
      <c r="J17" s="82">
        <f>C15*I17/100</f>
        <v>16</v>
      </c>
      <c r="K17" s="89">
        <f>J17/L9*100</f>
        <v>17.77777777777778</v>
      </c>
      <c r="L17" s="77"/>
      <c r="M17" s="77"/>
      <c r="N17" s="90">
        <f>E15*2000/K17/1000</f>
        <v>102.15</v>
      </c>
      <c r="O17" s="91"/>
      <c r="P17" s="92">
        <f>G15*2000/K17/1000</f>
        <v>10.215</v>
      </c>
    </row>
    <row r="18" spans="3:16" ht="12.75">
      <c r="C18" s="77"/>
      <c r="D18" s="77"/>
      <c r="E18" s="87"/>
      <c r="F18" s="84"/>
      <c r="G18" s="88"/>
      <c r="H18" s="77"/>
      <c r="I18" s="82"/>
      <c r="J18" s="82"/>
      <c r="K18" s="89"/>
      <c r="L18" s="82"/>
      <c r="M18" s="77"/>
      <c r="N18" s="90"/>
      <c r="O18" s="91"/>
      <c r="P18" s="92"/>
    </row>
    <row r="19" spans="3:16" ht="12.75">
      <c r="C19" s="77">
        <v>600</v>
      </c>
      <c r="D19" s="77"/>
      <c r="E19" s="87">
        <f>C19*E9</f>
        <v>1362</v>
      </c>
      <c r="F19" s="84"/>
      <c r="G19" s="88">
        <f>C19*G9/100</f>
        <v>136.2</v>
      </c>
      <c r="H19" s="77"/>
      <c r="I19" s="82">
        <v>2</v>
      </c>
      <c r="J19" s="82">
        <f>C19*I19/100</f>
        <v>12</v>
      </c>
      <c r="K19" s="89">
        <f>J19/L9*100</f>
        <v>13.333333333333334</v>
      </c>
      <c r="L19" s="77"/>
      <c r="M19" s="77"/>
      <c r="N19" s="90">
        <f>E19*2000/K19/1000</f>
        <v>204.3</v>
      </c>
      <c r="O19" s="91"/>
      <c r="P19" s="92">
        <f>G19*2000/K19/1000</f>
        <v>20.43</v>
      </c>
    </row>
    <row r="20" spans="3:16" ht="12.75">
      <c r="C20" s="77"/>
      <c r="D20" s="77"/>
      <c r="E20" s="87"/>
      <c r="F20" s="84"/>
      <c r="G20" s="88"/>
      <c r="H20" s="77"/>
      <c r="I20" s="82">
        <v>3</v>
      </c>
      <c r="J20" s="82">
        <f>C19*I20/100</f>
        <v>18</v>
      </c>
      <c r="K20" s="89">
        <f>J20/L9*100</f>
        <v>20</v>
      </c>
      <c r="L20" s="77"/>
      <c r="M20" s="77"/>
      <c r="N20" s="90">
        <f>E19*2000/K20/1000</f>
        <v>136.2</v>
      </c>
      <c r="O20" s="91"/>
      <c r="P20" s="92">
        <f>G19*2000/K20/1000</f>
        <v>13.62</v>
      </c>
    </row>
    <row r="21" spans="3:16" ht="12.75">
      <c r="C21" s="77"/>
      <c r="D21" s="77"/>
      <c r="E21" s="87"/>
      <c r="F21" s="84"/>
      <c r="G21" s="88"/>
      <c r="H21" s="77"/>
      <c r="I21" s="82">
        <v>4</v>
      </c>
      <c r="J21" s="82">
        <f>C19*I21/100</f>
        <v>24</v>
      </c>
      <c r="K21" s="89">
        <f>J21/L9*100</f>
        <v>26.666666666666668</v>
      </c>
      <c r="L21" s="77"/>
      <c r="M21" s="77"/>
      <c r="N21" s="90">
        <f>E19*2000/K21/1000</f>
        <v>102.15</v>
      </c>
      <c r="O21" s="91"/>
      <c r="P21" s="92">
        <f>G19*2000/K21/1000</f>
        <v>10.215</v>
      </c>
    </row>
    <row r="22" spans="3:16" ht="12.75">
      <c r="C22" s="77"/>
      <c r="D22" s="77"/>
      <c r="E22" s="87"/>
      <c r="F22" s="84"/>
      <c r="G22" s="88"/>
      <c r="H22" s="77"/>
      <c r="I22" s="82"/>
      <c r="J22" s="82"/>
      <c r="K22" s="89"/>
      <c r="L22" s="77"/>
      <c r="M22" s="77"/>
      <c r="N22" s="90"/>
      <c r="O22" s="91"/>
      <c r="P22" s="92"/>
    </row>
    <row r="23" spans="3:16" ht="12.75">
      <c r="C23" s="77">
        <v>800</v>
      </c>
      <c r="D23" s="77"/>
      <c r="E23" s="87">
        <f>C23*E9</f>
        <v>1816</v>
      </c>
      <c r="F23" s="84"/>
      <c r="G23" s="88">
        <f>C23*G9/100</f>
        <v>181.6</v>
      </c>
      <c r="H23" s="77"/>
      <c r="I23" s="82">
        <v>2</v>
      </c>
      <c r="J23" s="82">
        <f>C23*I23/100</f>
        <v>16</v>
      </c>
      <c r="K23" s="89">
        <f>J23/L9*100</f>
        <v>17.77777777777778</v>
      </c>
      <c r="L23" s="77"/>
      <c r="M23" s="77"/>
      <c r="N23" s="90">
        <f>E23*2000/K23/1000</f>
        <v>204.3</v>
      </c>
      <c r="O23" s="91"/>
      <c r="P23" s="92">
        <f>G23*2000/K23/1000</f>
        <v>20.43</v>
      </c>
    </row>
    <row r="24" spans="3:16" ht="12.75">
      <c r="C24" s="77"/>
      <c r="D24" s="77"/>
      <c r="E24" s="87"/>
      <c r="F24" s="84"/>
      <c r="G24" s="88"/>
      <c r="H24" s="77"/>
      <c r="I24" s="82">
        <v>3</v>
      </c>
      <c r="J24" s="82">
        <f>C23*I24/100</f>
        <v>24</v>
      </c>
      <c r="K24" s="89">
        <f>J24/L9*100</f>
        <v>26.666666666666668</v>
      </c>
      <c r="L24" s="77"/>
      <c r="M24" s="77"/>
      <c r="N24" s="90">
        <f>E23*2000/K24/1000</f>
        <v>136.2</v>
      </c>
      <c r="O24" s="91"/>
      <c r="P24" s="92">
        <f>G23*2000/K24/1000</f>
        <v>13.62</v>
      </c>
    </row>
    <row r="25" spans="3:16" ht="12.75">
      <c r="C25" s="77"/>
      <c r="D25" s="77"/>
      <c r="E25" s="87"/>
      <c r="F25" s="84"/>
      <c r="G25" s="88"/>
      <c r="H25" s="77"/>
      <c r="I25" s="82">
        <v>4</v>
      </c>
      <c r="J25" s="82">
        <f>C23*I25/100</f>
        <v>32</v>
      </c>
      <c r="K25" s="89">
        <f>J25/L9*100</f>
        <v>35.55555555555556</v>
      </c>
      <c r="L25" s="77"/>
      <c r="M25" s="77"/>
      <c r="N25" s="90">
        <f>E23*2000/K25/1000</f>
        <v>102.15</v>
      </c>
      <c r="O25" s="91"/>
      <c r="P25" s="92">
        <f>G23*2000/K25/1000</f>
        <v>10.215</v>
      </c>
    </row>
    <row r="26" spans="3:16" ht="12.75">
      <c r="C26" s="77"/>
      <c r="D26" s="77"/>
      <c r="E26" s="87"/>
      <c r="F26" s="84"/>
      <c r="G26" s="88"/>
      <c r="H26" s="77"/>
      <c r="I26" s="82"/>
      <c r="J26" s="82"/>
      <c r="K26" s="89"/>
      <c r="L26" s="77"/>
      <c r="M26" s="77"/>
      <c r="N26" s="90"/>
      <c r="O26" s="91"/>
      <c r="P26" s="92"/>
    </row>
    <row r="27" spans="3:16" ht="12.75">
      <c r="C27" s="77">
        <v>1000</v>
      </c>
      <c r="D27" s="77"/>
      <c r="E27" s="87">
        <f>C27*E9</f>
        <v>2270</v>
      </c>
      <c r="F27" s="84"/>
      <c r="G27" s="88">
        <f>C27*G9/100</f>
        <v>227</v>
      </c>
      <c r="H27" s="77"/>
      <c r="I27" s="82">
        <v>2</v>
      </c>
      <c r="J27" s="82">
        <f>C27*I27/100</f>
        <v>20</v>
      </c>
      <c r="K27" s="89">
        <f>J27/L9*100</f>
        <v>22.22222222222222</v>
      </c>
      <c r="L27" s="77"/>
      <c r="M27" s="77"/>
      <c r="N27" s="90">
        <f>E27*2000/K27/1000</f>
        <v>204.3</v>
      </c>
      <c r="O27" s="91"/>
      <c r="P27" s="92">
        <f>G27*2000/K27/1000</f>
        <v>20.43</v>
      </c>
    </row>
    <row r="28" spans="3:16" ht="12.75">
      <c r="C28" s="77"/>
      <c r="D28" s="77"/>
      <c r="E28" s="93"/>
      <c r="F28" s="83"/>
      <c r="G28" s="94"/>
      <c r="H28" s="77"/>
      <c r="I28" s="82">
        <v>3</v>
      </c>
      <c r="J28" s="82">
        <f>C27*I28/100</f>
        <v>30</v>
      </c>
      <c r="K28" s="89">
        <f>J28/L9*100</f>
        <v>33.33333333333333</v>
      </c>
      <c r="L28" s="77"/>
      <c r="M28" s="77"/>
      <c r="N28" s="90">
        <f>E27*2000/K28/1000</f>
        <v>136.20000000000002</v>
      </c>
      <c r="O28" s="91"/>
      <c r="P28" s="92">
        <f>G27*2000/K28/1000</f>
        <v>13.620000000000001</v>
      </c>
    </row>
    <row r="29" spans="3:16" ht="12.75">
      <c r="C29" s="77"/>
      <c r="D29" s="77"/>
      <c r="E29" s="93"/>
      <c r="F29" s="83"/>
      <c r="G29" s="94"/>
      <c r="H29" s="77"/>
      <c r="I29" s="82">
        <v>4</v>
      </c>
      <c r="J29" s="82">
        <f>C27*I29/100</f>
        <v>40</v>
      </c>
      <c r="K29" s="89">
        <f>J29/L9*100</f>
        <v>44.44444444444444</v>
      </c>
      <c r="L29" s="77"/>
      <c r="M29" s="77"/>
      <c r="N29" s="90">
        <f>E27*2000/K29/1000</f>
        <v>102.15</v>
      </c>
      <c r="O29" s="91"/>
      <c r="P29" s="92">
        <f>G27*2000/K29/1000</f>
        <v>10.215</v>
      </c>
    </row>
    <row r="30" spans="3:16" ht="12.75">
      <c r="C30" s="77"/>
      <c r="D30" s="77"/>
      <c r="E30" s="93"/>
      <c r="F30" s="83"/>
      <c r="G30" s="94"/>
      <c r="H30" s="77"/>
      <c r="I30" s="77"/>
      <c r="J30" s="77"/>
      <c r="K30" s="77"/>
      <c r="L30" s="77"/>
      <c r="M30" s="77"/>
      <c r="N30" s="90"/>
      <c r="O30" s="91"/>
      <c r="P30" s="88"/>
    </row>
    <row r="31" spans="3:16" ht="12.75">
      <c r="C31" s="77"/>
      <c r="D31" s="77"/>
      <c r="E31" s="93"/>
      <c r="F31" s="83"/>
      <c r="G31" s="94"/>
      <c r="H31" s="77"/>
      <c r="I31" s="77"/>
      <c r="J31" s="77"/>
      <c r="K31" s="77"/>
      <c r="L31" s="77"/>
      <c r="M31" s="77"/>
      <c r="N31" s="90"/>
      <c r="O31" s="91"/>
      <c r="P31" s="88"/>
    </row>
    <row r="32" spans="3:16" ht="12.75">
      <c r="C32" s="95">
        <f>Template!F18</f>
        <v>1000</v>
      </c>
      <c r="D32" s="77"/>
      <c r="E32" s="87">
        <f>C32*E9</f>
        <v>2270</v>
      </c>
      <c r="F32" s="84"/>
      <c r="G32" s="88">
        <f>C32*G9/100</f>
        <v>227</v>
      </c>
      <c r="H32" s="77"/>
      <c r="I32" s="96">
        <f>Template!F19</f>
        <v>3</v>
      </c>
      <c r="J32" s="82">
        <f>C32*I32/100</f>
        <v>30</v>
      </c>
      <c r="K32" s="89">
        <f>J32/L9*100</f>
        <v>33.33333333333333</v>
      </c>
      <c r="L32" s="77"/>
      <c r="M32" s="77"/>
      <c r="N32" s="90">
        <f>E32*2000/K32/1000</f>
        <v>136.20000000000002</v>
      </c>
      <c r="O32" s="91"/>
      <c r="P32" s="92">
        <f>G32*2000/K32/1000</f>
        <v>13.620000000000001</v>
      </c>
    </row>
  </sheetData>
  <sheetProtection sheet="1" objects="1" scenarios="1"/>
  <mergeCells count="5">
    <mergeCell ref="G3:O3"/>
    <mergeCell ref="E6:G6"/>
    <mergeCell ref="I6:K6"/>
    <mergeCell ref="N7:P7"/>
    <mergeCell ref="N8:P8"/>
  </mergeCells>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K59"/>
  <sheetViews>
    <sheetView zoomScalePageLayoutView="0" workbookViewId="0" topLeftCell="A1">
      <selection activeCell="B7" sqref="B7"/>
    </sheetView>
  </sheetViews>
  <sheetFormatPr defaultColWidth="9.140625" defaultRowHeight="12.75"/>
  <sheetData>
    <row r="1" ht="12.75">
      <c r="A1" t="s">
        <v>85</v>
      </c>
    </row>
    <row r="3" spans="1:9" ht="12.75">
      <c r="A3" t="s">
        <v>86</v>
      </c>
      <c r="E3" t="s">
        <v>86</v>
      </c>
      <c r="I3" t="s">
        <v>86</v>
      </c>
    </row>
    <row r="4" spans="1:11" ht="12.75">
      <c r="A4" t="s">
        <v>87</v>
      </c>
      <c r="B4" s="165" t="str">
        <f>Template!F2</f>
        <v>Steer Dewormer</v>
      </c>
      <c r="C4" s="165"/>
      <c r="E4" t="s">
        <v>87</v>
      </c>
      <c r="F4" s="165" t="str">
        <f>$B$4</f>
        <v>Steer Dewormer</v>
      </c>
      <c r="G4" s="165"/>
      <c r="I4" t="s">
        <v>87</v>
      </c>
      <c r="J4" s="165" t="str">
        <f>$B$4</f>
        <v>Steer Dewormer</v>
      </c>
      <c r="K4" s="165"/>
    </row>
    <row r="5" spans="1:11" ht="12.75">
      <c r="A5" t="s">
        <v>88</v>
      </c>
      <c r="B5" s="164">
        <f>Template!F5</f>
        <v>42731</v>
      </c>
      <c r="C5" s="164"/>
      <c r="E5" t="s">
        <v>88</v>
      </c>
      <c r="F5" s="164">
        <f>$B$5</f>
        <v>42731</v>
      </c>
      <c r="G5" s="164"/>
      <c r="I5" t="s">
        <v>88</v>
      </c>
      <c r="J5" s="164">
        <f>$B$5</f>
        <v>42731</v>
      </c>
      <c r="K5" s="164"/>
    </row>
    <row r="6" spans="1:11" ht="12.75">
      <c r="A6" t="s">
        <v>89</v>
      </c>
      <c r="B6" s="165">
        <f>Template!F4</f>
        <v>50001</v>
      </c>
      <c r="C6" s="165"/>
      <c r="E6" t="s">
        <v>89</v>
      </c>
      <c r="F6" s="165">
        <f>$B$6</f>
        <v>50001</v>
      </c>
      <c r="G6" s="165"/>
      <c r="I6" t="s">
        <v>89</v>
      </c>
      <c r="J6" s="165">
        <f>$B$6</f>
        <v>50001</v>
      </c>
      <c r="K6" s="165"/>
    </row>
    <row r="9" spans="1:9" ht="12.75">
      <c r="A9" t="s">
        <v>86</v>
      </c>
      <c r="E9" t="s">
        <v>86</v>
      </c>
      <c r="I9" t="s">
        <v>86</v>
      </c>
    </row>
    <row r="10" spans="1:11" ht="12.75">
      <c r="A10" t="s">
        <v>87</v>
      </c>
      <c r="B10" s="165" t="str">
        <f>$B$4</f>
        <v>Steer Dewormer</v>
      </c>
      <c r="C10" s="165"/>
      <c r="E10" t="s">
        <v>87</v>
      </c>
      <c r="F10" s="165" t="str">
        <f>$B$4</f>
        <v>Steer Dewormer</v>
      </c>
      <c r="G10" s="165"/>
      <c r="I10" t="s">
        <v>87</v>
      </c>
      <c r="J10" s="165" t="str">
        <f>$B$4</f>
        <v>Steer Dewormer</v>
      </c>
      <c r="K10" s="165"/>
    </row>
    <row r="11" spans="1:11" ht="12.75">
      <c r="A11" t="s">
        <v>88</v>
      </c>
      <c r="B11" s="164">
        <f>$B$5</f>
        <v>42731</v>
      </c>
      <c r="C11" s="164"/>
      <c r="E11" t="s">
        <v>88</v>
      </c>
      <c r="F11" s="164">
        <f>$B$5</f>
        <v>42731</v>
      </c>
      <c r="G11" s="164"/>
      <c r="I11" t="s">
        <v>88</v>
      </c>
      <c r="J11" s="164">
        <f>$B$5</f>
        <v>42731</v>
      </c>
      <c r="K11" s="164"/>
    </row>
    <row r="12" spans="1:11" ht="12.75">
      <c r="A12" t="s">
        <v>89</v>
      </c>
      <c r="B12" s="165">
        <f>$B$6</f>
        <v>50001</v>
      </c>
      <c r="C12" s="165"/>
      <c r="E12" t="s">
        <v>89</v>
      </c>
      <c r="F12" s="165">
        <f>$B$6</f>
        <v>50001</v>
      </c>
      <c r="G12" s="165"/>
      <c r="I12" t="s">
        <v>89</v>
      </c>
      <c r="J12" s="165">
        <f>$B$6</f>
        <v>50001</v>
      </c>
      <c r="K12" s="165"/>
    </row>
    <row r="15" spans="1:9" ht="12.75">
      <c r="A15" t="s">
        <v>86</v>
      </c>
      <c r="E15" t="s">
        <v>86</v>
      </c>
      <c r="I15" t="s">
        <v>86</v>
      </c>
    </row>
    <row r="16" spans="1:11" ht="12.75">
      <c r="A16" t="s">
        <v>87</v>
      </c>
      <c r="B16" s="165" t="str">
        <f>$B$4</f>
        <v>Steer Dewormer</v>
      </c>
      <c r="C16" s="165"/>
      <c r="E16" t="s">
        <v>87</v>
      </c>
      <c r="F16" s="165" t="str">
        <f>$B$4</f>
        <v>Steer Dewormer</v>
      </c>
      <c r="G16" s="165"/>
      <c r="I16" t="s">
        <v>87</v>
      </c>
      <c r="J16" s="165" t="str">
        <f>$B$4</f>
        <v>Steer Dewormer</v>
      </c>
      <c r="K16" s="165"/>
    </row>
    <row r="17" spans="1:11" ht="12.75">
      <c r="A17" t="s">
        <v>88</v>
      </c>
      <c r="B17" s="164">
        <f>$B$5</f>
        <v>42731</v>
      </c>
      <c r="C17" s="164"/>
      <c r="E17" t="s">
        <v>88</v>
      </c>
      <c r="F17" s="164">
        <f>$B$5</f>
        <v>42731</v>
      </c>
      <c r="G17" s="164"/>
      <c r="I17" t="s">
        <v>88</v>
      </c>
      <c r="J17" s="164">
        <f>$B$5</f>
        <v>42731</v>
      </c>
      <c r="K17" s="164"/>
    </row>
    <row r="18" spans="1:11" ht="12.75">
      <c r="A18" t="s">
        <v>89</v>
      </c>
      <c r="B18" s="165">
        <f>$B$6</f>
        <v>50001</v>
      </c>
      <c r="C18" s="165"/>
      <c r="E18" t="s">
        <v>89</v>
      </c>
      <c r="F18" s="165">
        <f>$B$6</f>
        <v>50001</v>
      </c>
      <c r="G18" s="165"/>
      <c r="I18" t="s">
        <v>89</v>
      </c>
      <c r="J18" s="165">
        <f>$B$6</f>
        <v>50001</v>
      </c>
      <c r="K18" s="165"/>
    </row>
    <row r="21" spans="1:9" ht="12.75">
      <c r="A21" t="s">
        <v>86</v>
      </c>
      <c r="E21" t="s">
        <v>86</v>
      </c>
      <c r="I21" t="s">
        <v>86</v>
      </c>
    </row>
    <row r="22" spans="1:11" ht="12.75">
      <c r="A22" t="s">
        <v>87</v>
      </c>
      <c r="B22" s="165" t="str">
        <f>$B$4</f>
        <v>Steer Dewormer</v>
      </c>
      <c r="C22" s="165"/>
      <c r="E22" t="s">
        <v>87</v>
      </c>
      <c r="F22" s="165" t="str">
        <f>$B$4</f>
        <v>Steer Dewormer</v>
      </c>
      <c r="G22" s="165"/>
      <c r="I22" t="s">
        <v>87</v>
      </c>
      <c r="J22" s="165" t="str">
        <f>$B$4</f>
        <v>Steer Dewormer</v>
      </c>
      <c r="K22" s="165"/>
    </row>
    <row r="23" spans="1:11" ht="12.75">
      <c r="A23" t="s">
        <v>88</v>
      </c>
      <c r="B23" s="164">
        <f>$B$5</f>
        <v>42731</v>
      </c>
      <c r="C23" s="164"/>
      <c r="E23" t="s">
        <v>88</v>
      </c>
      <c r="F23" s="164">
        <f>$B$5</f>
        <v>42731</v>
      </c>
      <c r="G23" s="164"/>
      <c r="I23" t="s">
        <v>88</v>
      </c>
      <c r="J23" s="164">
        <f>$B$5</f>
        <v>42731</v>
      </c>
      <c r="K23" s="164"/>
    </row>
    <row r="24" spans="1:11" ht="12.75">
      <c r="A24" t="s">
        <v>89</v>
      </c>
      <c r="B24" s="165">
        <f>$B$6</f>
        <v>50001</v>
      </c>
      <c r="C24" s="165"/>
      <c r="E24" t="s">
        <v>89</v>
      </c>
      <c r="F24" s="165">
        <f>$B$6</f>
        <v>50001</v>
      </c>
      <c r="G24" s="165"/>
      <c r="I24" t="s">
        <v>89</v>
      </c>
      <c r="J24" s="165">
        <f>$B$6</f>
        <v>50001</v>
      </c>
      <c r="K24" s="165"/>
    </row>
    <row r="26" spans="1:9" ht="12.75">
      <c r="A26" t="s">
        <v>86</v>
      </c>
      <c r="E26" t="s">
        <v>86</v>
      </c>
      <c r="I26" t="s">
        <v>86</v>
      </c>
    </row>
    <row r="27" spans="1:11" ht="12.75">
      <c r="A27" t="s">
        <v>87</v>
      </c>
      <c r="B27" s="165" t="str">
        <f>$B$4</f>
        <v>Steer Dewormer</v>
      </c>
      <c r="C27" s="165"/>
      <c r="E27" t="s">
        <v>87</v>
      </c>
      <c r="F27" s="165" t="str">
        <f>$B$4</f>
        <v>Steer Dewormer</v>
      </c>
      <c r="G27" s="165"/>
      <c r="I27" t="s">
        <v>87</v>
      </c>
      <c r="J27" s="165" t="str">
        <f>$B$4</f>
        <v>Steer Dewormer</v>
      </c>
      <c r="K27" s="165"/>
    </row>
    <row r="28" spans="1:11" ht="12.75">
      <c r="A28" t="s">
        <v>88</v>
      </c>
      <c r="B28" s="164">
        <f>$B$5</f>
        <v>42731</v>
      </c>
      <c r="C28" s="164"/>
      <c r="E28" t="s">
        <v>88</v>
      </c>
      <c r="F28" s="164">
        <f>$B$5</f>
        <v>42731</v>
      </c>
      <c r="G28" s="164"/>
      <c r="I28" t="s">
        <v>88</v>
      </c>
      <c r="J28" s="164">
        <f>$B$5</f>
        <v>42731</v>
      </c>
      <c r="K28" s="164"/>
    </row>
    <row r="29" spans="1:11" ht="12.75">
      <c r="A29" t="s">
        <v>89</v>
      </c>
      <c r="B29" s="165">
        <f>$B$6</f>
        <v>50001</v>
      </c>
      <c r="C29" s="165"/>
      <c r="E29" t="s">
        <v>89</v>
      </c>
      <c r="F29" s="165">
        <f>$B$6</f>
        <v>50001</v>
      </c>
      <c r="G29" s="165"/>
      <c r="I29" t="s">
        <v>89</v>
      </c>
      <c r="J29" s="165">
        <f>$B$6</f>
        <v>50001</v>
      </c>
      <c r="K29" s="165"/>
    </row>
    <row r="32" spans="1:9" ht="12.75">
      <c r="A32" t="s">
        <v>86</v>
      </c>
      <c r="E32" t="s">
        <v>86</v>
      </c>
      <c r="I32" t="s">
        <v>86</v>
      </c>
    </row>
    <row r="33" spans="1:11" ht="12.75">
      <c r="A33" t="s">
        <v>87</v>
      </c>
      <c r="B33" s="165" t="str">
        <f>$B$4</f>
        <v>Steer Dewormer</v>
      </c>
      <c r="C33" s="165"/>
      <c r="E33" t="s">
        <v>87</v>
      </c>
      <c r="F33" s="165" t="str">
        <f>$B$4</f>
        <v>Steer Dewormer</v>
      </c>
      <c r="G33" s="165"/>
      <c r="I33" t="s">
        <v>87</v>
      </c>
      <c r="J33" s="165" t="str">
        <f>$B$4</f>
        <v>Steer Dewormer</v>
      </c>
      <c r="K33" s="165"/>
    </row>
    <row r="34" spans="1:11" ht="12.75">
      <c r="A34" t="s">
        <v>88</v>
      </c>
      <c r="B34" s="164">
        <f>$B$5</f>
        <v>42731</v>
      </c>
      <c r="C34" s="164"/>
      <c r="E34" t="s">
        <v>88</v>
      </c>
      <c r="F34" s="164">
        <f>$B$5</f>
        <v>42731</v>
      </c>
      <c r="G34" s="164"/>
      <c r="I34" t="s">
        <v>88</v>
      </c>
      <c r="J34" s="164">
        <f>$B$5</f>
        <v>42731</v>
      </c>
      <c r="K34" s="164"/>
    </row>
    <row r="35" spans="1:11" ht="12.75">
      <c r="A35" t="s">
        <v>89</v>
      </c>
      <c r="B35" s="165">
        <f>$B$6</f>
        <v>50001</v>
      </c>
      <c r="C35" s="165"/>
      <c r="E35" t="s">
        <v>89</v>
      </c>
      <c r="F35" s="165">
        <f>$B$6</f>
        <v>50001</v>
      </c>
      <c r="G35" s="165"/>
      <c r="I35" t="s">
        <v>89</v>
      </c>
      <c r="J35" s="165">
        <f>$B$6</f>
        <v>50001</v>
      </c>
      <c r="K35" s="165"/>
    </row>
    <row r="38" spans="1:9" ht="12.75">
      <c r="A38" t="s">
        <v>86</v>
      </c>
      <c r="E38" t="s">
        <v>86</v>
      </c>
      <c r="I38" t="s">
        <v>86</v>
      </c>
    </row>
    <row r="39" spans="1:11" ht="12.75">
      <c r="A39" t="s">
        <v>87</v>
      </c>
      <c r="B39" s="165" t="str">
        <f>$B$4</f>
        <v>Steer Dewormer</v>
      </c>
      <c r="C39" s="165"/>
      <c r="E39" t="s">
        <v>87</v>
      </c>
      <c r="F39" s="165" t="str">
        <f>$B$4</f>
        <v>Steer Dewormer</v>
      </c>
      <c r="G39" s="165"/>
      <c r="I39" t="s">
        <v>87</v>
      </c>
      <c r="J39" s="165" t="str">
        <f>$B$4</f>
        <v>Steer Dewormer</v>
      </c>
      <c r="K39" s="165"/>
    </row>
    <row r="40" spans="1:11" ht="12.75">
      <c r="A40" t="s">
        <v>88</v>
      </c>
      <c r="B40" s="164">
        <f>$B$5</f>
        <v>42731</v>
      </c>
      <c r="C40" s="164"/>
      <c r="E40" t="s">
        <v>88</v>
      </c>
      <c r="F40" s="164">
        <f>$B$5</f>
        <v>42731</v>
      </c>
      <c r="G40" s="164"/>
      <c r="I40" t="s">
        <v>88</v>
      </c>
      <c r="J40" s="164">
        <f>$B$5</f>
        <v>42731</v>
      </c>
      <c r="K40" s="164"/>
    </row>
    <row r="41" spans="1:11" ht="12.75">
      <c r="A41" t="s">
        <v>89</v>
      </c>
      <c r="B41" s="165">
        <f>$B$6</f>
        <v>50001</v>
      </c>
      <c r="C41" s="165"/>
      <c r="E41" t="s">
        <v>89</v>
      </c>
      <c r="F41" s="165">
        <f>$B$6</f>
        <v>50001</v>
      </c>
      <c r="G41" s="165"/>
      <c r="I41" t="s">
        <v>89</v>
      </c>
      <c r="J41" s="165">
        <f>$B$6</f>
        <v>50001</v>
      </c>
      <c r="K41" s="165"/>
    </row>
    <row r="44" spans="1:9" ht="12.75">
      <c r="A44" t="s">
        <v>86</v>
      </c>
      <c r="E44" t="s">
        <v>86</v>
      </c>
      <c r="I44" t="s">
        <v>86</v>
      </c>
    </row>
    <row r="45" spans="1:11" ht="12.75">
      <c r="A45" t="s">
        <v>87</v>
      </c>
      <c r="B45" s="165" t="str">
        <f>$B$4</f>
        <v>Steer Dewormer</v>
      </c>
      <c r="C45" s="165"/>
      <c r="E45" t="s">
        <v>87</v>
      </c>
      <c r="F45" s="165" t="str">
        <f>$B$4</f>
        <v>Steer Dewormer</v>
      </c>
      <c r="G45" s="165"/>
      <c r="I45" t="s">
        <v>87</v>
      </c>
      <c r="J45" s="165" t="str">
        <f>$B$4</f>
        <v>Steer Dewormer</v>
      </c>
      <c r="K45" s="165"/>
    </row>
    <row r="46" spans="1:11" ht="12.75">
      <c r="A46" t="s">
        <v>88</v>
      </c>
      <c r="B46" s="164">
        <f>$B$5</f>
        <v>42731</v>
      </c>
      <c r="C46" s="164"/>
      <c r="E46" t="s">
        <v>88</v>
      </c>
      <c r="F46" s="164">
        <f>$B$5</f>
        <v>42731</v>
      </c>
      <c r="G46" s="164"/>
      <c r="I46" t="s">
        <v>88</v>
      </c>
      <c r="J46" s="164">
        <f>$B$5</f>
        <v>42731</v>
      </c>
      <c r="K46" s="164"/>
    </row>
    <row r="47" spans="1:11" ht="12.75">
      <c r="A47" t="s">
        <v>89</v>
      </c>
      <c r="B47" s="165">
        <f>$B$6</f>
        <v>50001</v>
      </c>
      <c r="C47" s="165"/>
      <c r="E47" t="s">
        <v>89</v>
      </c>
      <c r="F47" s="165">
        <f>$B$6</f>
        <v>50001</v>
      </c>
      <c r="G47" s="165"/>
      <c r="I47" t="s">
        <v>89</v>
      </c>
      <c r="J47" s="165">
        <f>$B$6</f>
        <v>50001</v>
      </c>
      <c r="K47" s="165"/>
    </row>
    <row r="50" spans="1:9" ht="12.75">
      <c r="A50" t="s">
        <v>86</v>
      </c>
      <c r="E50" t="s">
        <v>86</v>
      </c>
      <c r="I50" t="s">
        <v>86</v>
      </c>
    </row>
    <row r="51" spans="1:11" ht="12.75">
      <c r="A51" t="s">
        <v>87</v>
      </c>
      <c r="B51" s="165" t="str">
        <f>$B$4</f>
        <v>Steer Dewormer</v>
      </c>
      <c r="C51" s="165"/>
      <c r="E51" t="s">
        <v>87</v>
      </c>
      <c r="F51" s="165" t="str">
        <f>$B$4</f>
        <v>Steer Dewormer</v>
      </c>
      <c r="G51" s="165"/>
      <c r="I51" t="s">
        <v>87</v>
      </c>
      <c r="J51" s="165" t="str">
        <f>$B$4</f>
        <v>Steer Dewormer</v>
      </c>
      <c r="K51" s="165"/>
    </row>
    <row r="52" spans="1:11" ht="12.75">
      <c r="A52" t="s">
        <v>88</v>
      </c>
      <c r="B52" s="164">
        <f>$B$5</f>
        <v>42731</v>
      </c>
      <c r="C52" s="164"/>
      <c r="E52" t="s">
        <v>88</v>
      </c>
      <c r="F52" s="164">
        <f>$B$5</f>
        <v>42731</v>
      </c>
      <c r="G52" s="164"/>
      <c r="I52" t="s">
        <v>88</v>
      </c>
      <c r="J52" s="164">
        <f>$B$5</f>
        <v>42731</v>
      </c>
      <c r="K52" s="164"/>
    </row>
    <row r="53" spans="1:11" ht="12.75">
      <c r="A53" t="s">
        <v>89</v>
      </c>
      <c r="B53" s="165">
        <f>$B$6</f>
        <v>50001</v>
      </c>
      <c r="C53" s="165"/>
      <c r="E53" t="s">
        <v>89</v>
      </c>
      <c r="F53" s="165">
        <f>$B$6</f>
        <v>50001</v>
      </c>
      <c r="G53" s="165"/>
      <c r="I53" t="s">
        <v>89</v>
      </c>
      <c r="J53" s="165">
        <f>$B$6</f>
        <v>50001</v>
      </c>
      <c r="K53" s="165"/>
    </row>
    <row r="56" spans="1:9" ht="12.75">
      <c r="A56" t="s">
        <v>86</v>
      </c>
      <c r="E56" t="s">
        <v>86</v>
      </c>
      <c r="I56" t="s">
        <v>86</v>
      </c>
    </row>
    <row r="57" spans="1:11" ht="12.75">
      <c r="A57" t="s">
        <v>87</v>
      </c>
      <c r="B57" s="165" t="str">
        <f>$B$4</f>
        <v>Steer Dewormer</v>
      </c>
      <c r="C57" s="165"/>
      <c r="E57" t="s">
        <v>87</v>
      </c>
      <c r="F57" s="165" t="str">
        <f>$B$4</f>
        <v>Steer Dewormer</v>
      </c>
      <c r="G57" s="165"/>
      <c r="I57" t="s">
        <v>87</v>
      </c>
      <c r="J57" s="165" t="str">
        <f>$B$4</f>
        <v>Steer Dewormer</v>
      </c>
      <c r="K57" s="165"/>
    </row>
    <row r="58" spans="1:11" ht="12.75">
      <c r="A58" t="s">
        <v>88</v>
      </c>
      <c r="B58" s="164">
        <f>$B$5</f>
        <v>42731</v>
      </c>
      <c r="C58" s="164"/>
      <c r="E58" t="s">
        <v>88</v>
      </c>
      <c r="F58" s="164">
        <f>$B$5</f>
        <v>42731</v>
      </c>
      <c r="G58" s="164"/>
      <c r="I58" t="s">
        <v>88</v>
      </c>
      <c r="J58" s="164">
        <f>$B$5</f>
        <v>42731</v>
      </c>
      <c r="K58" s="164"/>
    </row>
    <row r="59" spans="1:11" ht="12.75">
      <c r="A59" t="s">
        <v>89</v>
      </c>
      <c r="B59" s="165">
        <f>$B$6</f>
        <v>50001</v>
      </c>
      <c r="C59" s="165"/>
      <c r="E59" t="s">
        <v>89</v>
      </c>
      <c r="F59" s="165">
        <f>$B$6</f>
        <v>50001</v>
      </c>
      <c r="G59" s="165"/>
      <c r="I59" t="s">
        <v>89</v>
      </c>
      <c r="J59" s="165">
        <f>$B$6</f>
        <v>50001</v>
      </c>
      <c r="K59" s="165"/>
    </row>
  </sheetData>
  <sheetProtection/>
  <mergeCells count="90">
    <mergeCell ref="B4:C4"/>
    <mergeCell ref="F4:G4"/>
    <mergeCell ref="J4:K4"/>
    <mergeCell ref="B5:C5"/>
    <mergeCell ref="F5:G5"/>
    <mergeCell ref="J5:K5"/>
    <mergeCell ref="B6:C6"/>
    <mergeCell ref="F6:G6"/>
    <mergeCell ref="J6:K6"/>
    <mergeCell ref="B10:C10"/>
    <mergeCell ref="F10:G10"/>
    <mergeCell ref="J10:K10"/>
    <mergeCell ref="B11:C11"/>
    <mergeCell ref="F11:G11"/>
    <mergeCell ref="J11:K11"/>
    <mergeCell ref="B12:C12"/>
    <mergeCell ref="F12:G12"/>
    <mergeCell ref="J12:K12"/>
    <mergeCell ref="B16:C16"/>
    <mergeCell ref="F16:G16"/>
    <mergeCell ref="J16:K16"/>
    <mergeCell ref="B17:C17"/>
    <mergeCell ref="F17:G17"/>
    <mergeCell ref="J17:K17"/>
    <mergeCell ref="B18:C18"/>
    <mergeCell ref="F18:G18"/>
    <mergeCell ref="J18:K18"/>
    <mergeCell ref="B22:C22"/>
    <mergeCell ref="F22:G22"/>
    <mergeCell ref="J22:K22"/>
    <mergeCell ref="B23:C23"/>
    <mergeCell ref="F23:G23"/>
    <mergeCell ref="J23:K23"/>
    <mergeCell ref="B24:C24"/>
    <mergeCell ref="F24:G24"/>
    <mergeCell ref="J24:K24"/>
    <mergeCell ref="B27:C27"/>
    <mergeCell ref="F27:G27"/>
    <mergeCell ref="J27:K27"/>
    <mergeCell ref="B28:C28"/>
    <mergeCell ref="F28:G28"/>
    <mergeCell ref="J28:K28"/>
    <mergeCell ref="B29:C29"/>
    <mergeCell ref="F29:G29"/>
    <mergeCell ref="J29:K29"/>
    <mergeCell ref="B33:C33"/>
    <mergeCell ref="F33:G33"/>
    <mergeCell ref="J33:K33"/>
    <mergeCell ref="B34:C34"/>
    <mergeCell ref="F34:G34"/>
    <mergeCell ref="J34:K34"/>
    <mergeCell ref="B35:C35"/>
    <mergeCell ref="F35:G35"/>
    <mergeCell ref="J35:K35"/>
    <mergeCell ref="B39:C39"/>
    <mergeCell ref="F39:G39"/>
    <mergeCell ref="J39:K39"/>
    <mergeCell ref="B40:C40"/>
    <mergeCell ref="F40:G40"/>
    <mergeCell ref="J40:K40"/>
    <mergeCell ref="B41:C41"/>
    <mergeCell ref="F41:G41"/>
    <mergeCell ref="J41:K41"/>
    <mergeCell ref="B45:C45"/>
    <mergeCell ref="F45:G45"/>
    <mergeCell ref="J45:K45"/>
    <mergeCell ref="B46:C46"/>
    <mergeCell ref="F46:G46"/>
    <mergeCell ref="J46:K46"/>
    <mergeCell ref="B47:C47"/>
    <mergeCell ref="F47:G47"/>
    <mergeCell ref="J47:K47"/>
    <mergeCell ref="B51:C51"/>
    <mergeCell ref="F51:G51"/>
    <mergeCell ref="J51:K51"/>
    <mergeCell ref="B52:C52"/>
    <mergeCell ref="F52:G52"/>
    <mergeCell ref="J52:K52"/>
    <mergeCell ref="B53:C53"/>
    <mergeCell ref="F53:G53"/>
    <mergeCell ref="J53:K53"/>
    <mergeCell ref="B57:C57"/>
    <mergeCell ref="F57:G57"/>
    <mergeCell ref="J57:K57"/>
    <mergeCell ref="B58:C58"/>
    <mergeCell ref="F58:G58"/>
    <mergeCell ref="J58:K58"/>
    <mergeCell ref="B59:C59"/>
    <mergeCell ref="F59:G59"/>
    <mergeCell ref="J59:K5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mark brey</dc:creator>
  <cp:keywords/>
  <dc:description/>
  <cp:lastModifiedBy>Cline, Raechelle A</cp:lastModifiedBy>
  <cp:lastPrinted>2016-12-20T20:05:19Z</cp:lastPrinted>
  <dcterms:created xsi:type="dcterms:W3CDTF">2004-01-14T21:01:10Z</dcterms:created>
  <dcterms:modified xsi:type="dcterms:W3CDTF">2016-12-27T17:15:28Z</dcterms:modified>
  <cp:category/>
  <cp:version/>
  <cp:contentType/>
  <cp:contentStatus/>
</cp:coreProperties>
</file>