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Template" sheetId="1" r:id="rId1"/>
    <sheet name="Bag Labels" sheetId="2" r:id="rId2"/>
  </sheets>
  <definedNames>
    <definedName name="_xlnm.Print_Area" localSheetId="0">'Template'!$A$22:$O$73</definedName>
  </definedNames>
  <calcPr fullCalcOnLoad="1"/>
</workbook>
</file>

<file path=xl/sharedStrings.xml><?xml version="1.0" encoding="utf-8"?>
<sst xmlns="http://schemas.openxmlformats.org/spreadsheetml/2006/main" count="276" uniqueCount="83">
  <si>
    <t>DATA ENTRY</t>
  </si>
  <si>
    <t>Customer Name+ cattle class (ie dairy cow, dairy heifer grower etc)</t>
  </si>
  <si>
    <t>Customer Formula Code or Number (if any)</t>
  </si>
  <si>
    <t>Invoice number</t>
  </si>
  <si>
    <t>Invoice Date</t>
  </si>
  <si>
    <t>Batch size (pounds)</t>
  </si>
  <si>
    <t>Pounds of Rabon source added</t>
  </si>
  <si>
    <t>Rabon Pesticide Product Name</t>
  </si>
  <si>
    <t>BLUE BIRD LARVICIDE 7.6%</t>
  </si>
  <si>
    <r>
      <t>Pesticide source concentration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(mg/lb)</t>
    </r>
    <r>
      <rPr>
        <b/>
        <sz val="9"/>
        <rFont val="Arial"/>
        <family val="2"/>
      </rPr>
      <t xml:space="preserve"> (See note)</t>
    </r>
  </si>
  <si>
    <t>Manufactured by:(enter name+city+state+zip)</t>
  </si>
  <si>
    <t>BLUE BIRD FEED MILL, ANY CITY, ANY STATE 55555</t>
  </si>
  <si>
    <t>CHECK OF PESTICIDE CONCENTRATION WITH APPROVED EPA LABEL RATE</t>
  </si>
  <si>
    <t>Concentration of Rabon in formula  (g/ton) equals</t>
  </si>
  <si>
    <t>Allowed Rabon label rate in feed (grams/ton)</t>
  </si>
  <si>
    <t>52.8 TO 3174</t>
  </si>
  <si>
    <r>
      <t>Note</t>
    </r>
    <r>
      <rPr>
        <sz val="8"/>
        <rFont val="Arial"/>
        <family val="2"/>
      </rPr>
      <t>: To convert % to mg/lb - enter %</t>
    </r>
  </si>
  <si>
    <t>this equals</t>
  </si>
  <si>
    <t xml:space="preserve">milligrams (mg)TETRACHLORVINPHOS per lb. </t>
  </si>
  <si>
    <t>Label Revision Date:</t>
  </si>
  <si>
    <t>CUSTOMER -FORMULA LABEL ATTACHMENT</t>
  </si>
  <si>
    <t>FOR INVOICE</t>
  </si>
  <si>
    <t>DATED</t>
  </si>
  <si>
    <t xml:space="preserve">CATTLE FEED </t>
  </si>
  <si>
    <r>
      <t>CONTAINS RABON</t>
    </r>
    <r>
      <rPr>
        <vertAlign val="superscript"/>
        <sz val="8"/>
        <rFont val="Arial"/>
        <family val="2"/>
      </rPr>
      <t>TM</t>
    </r>
  </si>
  <si>
    <t>FORMULA #</t>
  </si>
  <si>
    <t>STATEMENT OF PURPOSE</t>
  </si>
  <si>
    <t xml:space="preserve">To prevent the development of horn flies, face flies, house flies and stable flies in the manure </t>
  </si>
  <si>
    <t>of treated cattle weighing more than 400 pounds.</t>
  </si>
  <si>
    <t>ACTIVE PESTICIDE INGREDIENT</t>
  </si>
  <si>
    <r>
      <t>Tetrachlorvinphos (Rabon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>)</t>
    </r>
  </si>
  <si>
    <t>grams/ton</t>
  </si>
  <si>
    <t>mg/pound</t>
  </si>
  <si>
    <t>USE DIRECTIONS</t>
  </si>
  <si>
    <t>When fed as a concentrate with roughage fed separately:</t>
  </si>
  <si>
    <t xml:space="preserve">Administer as a top dress on or mix thoroughly into the daily ration in accordance with the </t>
  </si>
  <si>
    <t>feeding chart below to provide 70 milligrams tetrachlorvinphos per 100 pounds of body wt.</t>
  </si>
  <si>
    <t>per day.</t>
  </si>
  <si>
    <t xml:space="preserve">pounds of this concentrate will treat 100 lbs. of  body weight.   </t>
  </si>
  <si>
    <t>Cattle Weight</t>
  </si>
  <si>
    <t>Rabon</t>
  </si>
  <si>
    <t xml:space="preserve">lbs. To feed </t>
  </si>
  <si>
    <t>(pounds)</t>
  </si>
  <si>
    <t>required (mg)</t>
  </si>
  <si>
    <t>per head/day</t>
  </si>
  <si>
    <t>When used for further mixing into a complete feed and no other roughage is fed:</t>
  </si>
  <si>
    <t>To prepare a complete ration with no other roughage fed separately mix</t>
  </si>
  <si>
    <t>lbs. this concentrate with</t>
  </si>
  <si>
    <t xml:space="preserve">pounds of roughage and grain to make one ton of feed </t>
  </si>
  <si>
    <t xml:space="preserve">containing 26.4 mg Rabon per pound (52.8 g/ton) complete ration.  Full feed this larvicidal  </t>
  </si>
  <si>
    <t xml:space="preserve">containing 26.4 mg Rabon per pound (52.8 g/ton) complete ration.  Full feed this larvicidal </t>
  </si>
  <si>
    <t>complete ration to feeder cattle weighing from 400 to 1400 pounds or to dairy cattle at a rate</t>
  </si>
  <si>
    <t xml:space="preserve"> to sustain milk production, but not less than 2.6 pounds of the ration per 100 pounds of body </t>
  </si>
  <si>
    <t>weight daily as indicated in the feeding schedule below:</t>
  </si>
  <si>
    <t xml:space="preserve">lbs. to feed </t>
  </si>
  <si>
    <t>per day</t>
  </si>
  <si>
    <t>PRECAUTIONARY STATEMENTS</t>
  </si>
  <si>
    <t>CAUTION-KEEP OUT OF REACH OF CHILDREN</t>
  </si>
  <si>
    <t xml:space="preserve">    See the attached</t>
  </si>
  <si>
    <t xml:space="preserve">     label for information</t>
  </si>
  <si>
    <t>MANUFACTURED BY:</t>
  </si>
  <si>
    <t>Net Weight on Bag and/or Invoice</t>
  </si>
  <si>
    <r>
      <t>RABON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 xml:space="preserve"> is a trademark of Boehringer Ingelheim Vetmedica Inc.</t>
    </r>
  </si>
  <si>
    <t>revision</t>
  </si>
  <si>
    <t>Check of formula Information Entered</t>
  </si>
  <si>
    <t>Customer</t>
  </si>
  <si>
    <t>Invoice #</t>
  </si>
  <si>
    <t>Formula code or Number</t>
  </si>
  <si>
    <t>Pesticide product name</t>
  </si>
  <si>
    <t>pesticide Conc (mg/lb)</t>
  </si>
  <si>
    <t>lbs. Of pesticide added</t>
  </si>
  <si>
    <t>Check of pesticide concentration with allowed label rate</t>
  </si>
  <si>
    <t>Concentration of Rabon in formula (g/ton)</t>
  </si>
  <si>
    <t>Allowed label concentrations (grams per ton)</t>
  </si>
  <si>
    <t>52 to 3168</t>
  </si>
  <si>
    <t>(Avery Template 5960)</t>
  </si>
  <si>
    <t>MEDICATED (SEE LABEL)</t>
  </si>
  <si>
    <t>Name</t>
  </si>
  <si>
    <t>Date</t>
  </si>
  <si>
    <t>JAMES SMITH Dairy Beef</t>
  </si>
  <si>
    <t>Smith D Beef Nov 16</t>
  </si>
  <si>
    <t xml:space="preserve">    related to safety (ie. Personal protective equip., first aid, environmental hazards, etc.</t>
  </si>
  <si>
    <t>Important Notice:  EPA regulation 40 CFR §167.3 requires a Tetrachlorvinphos product label to accompany this label.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</si>
</sst>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1">
    <font>
      <sz val="11"/>
      <color theme="1"/>
      <name val="Candara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1"/>
      <color indexed="8"/>
      <name val="Candar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2" fontId="4" fillId="0" borderId="26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2" fontId="10" fillId="0" borderId="15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right"/>
    </xf>
    <xf numFmtId="14" fontId="4" fillId="0" borderId="31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33" borderId="12" xfId="0" applyFont="1" applyFill="1" applyBorder="1" applyAlignment="1" applyProtection="1">
      <alignment horizontal="left"/>
      <protection locked="0"/>
    </xf>
    <xf numFmtId="2" fontId="3" fillId="33" borderId="12" xfId="0" applyNumberFormat="1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0" borderId="40" xfId="0" applyFont="1" applyBorder="1" applyAlignment="1">
      <alignment horizontal="left"/>
    </xf>
    <xf numFmtId="2" fontId="4" fillId="34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41" xfId="0" applyFont="1" applyBorder="1" applyAlignment="1">
      <alignment/>
    </xf>
    <xf numFmtId="14" fontId="3" fillId="33" borderId="40" xfId="0" applyNumberFormat="1" applyFont="1" applyFill="1" applyBorder="1" applyAlignment="1" applyProtection="1">
      <alignment horizontal="left"/>
      <protection locked="0"/>
    </xf>
    <xf numFmtId="0" fontId="3" fillId="33" borderId="35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21</xdr:row>
      <xdr:rowOff>76200</xdr:rowOff>
    </xdr:from>
    <xdr:to>
      <xdr:col>6</xdr:col>
      <xdr:colOff>571500</xdr:colOff>
      <xdr:row>24</xdr:row>
      <xdr:rowOff>114300</xdr:rowOff>
    </xdr:to>
    <xdr:pic>
      <xdr:nvPicPr>
        <xdr:cNvPr id="1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2861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21</xdr:row>
      <xdr:rowOff>57150</xdr:rowOff>
    </xdr:from>
    <xdr:to>
      <xdr:col>0</xdr:col>
      <xdr:colOff>590550</xdr:colOff>
      <xdr:row>24</xdr:row>
      <xdr:rowOff>66675</xdr:rowOff>
    </xdr:to>
    <xdr:pic>
      <xdr:nvPicPr>
        <xdr:cNvPr id="2" name="Picture 5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670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21</xdr:row>
      <xdr:rowOff>76200</xdr:rowOff>
    </xdr:from>
    <xdr:to>
      <xdr:col>14</xdr:col>
      <xdr:colOff>571500</xdr:colOff>
      <xdr:row>24</xdr:row>
      <xdr:rowOff>114300</xdr:rowOff>
    </xdr:to>
    <xdr:pic>
      <xdr:nvPicPr>
        <xdr:cNvPr id="3" name="Picture 10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2861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21</xdr:row>
      <xdr:rowOff>57150</xdr:rowOff>
    </xdr:from>
    <xdr:to>
      <xdr:col>8</xdr:col>
      <xdr:colOff>552450</xdr:colOff>
      <xdr:row>24</xdr:row>
      <xdr:rowOff>66675</xdr:rowOff>
    </xdr:to>
    <xdr:pic>
      <xdr:nvPicPr>
        <xdr:cNvPr id="4" name="Picture 1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670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showGridLines="0" tabSelected="1" zoomScalePageLayoutView="0" workbookViewId="0" topLeftCell="A1">
      <selection activeCell="A20" sqref="A20"/>
    </sheetView>
  </sheetViews>
  <sheetFormatPr defaultColWidth="9.00390625" defaultRowHeight="15"/>
  <cols>
    <col min="1" max="2" width="9.00390625" style="1" customWidth="1"/>
    <col min="3" max="3" width="8.25390625" style="1" customWidth="1"/>
    <col min="4" max="4" width="8.75390625" style="1" customWidth="1"/>
    <col min="5" max="6" width="9.00390625" style="1" customWidth="1"/>
    <col min="7" max="7" width="8.375" style="1" customWidth="1"/>
    <col min="8" max="8" width="6.125" style="1" customWidth="1"/>
    <col min="9" max="14" width="9.00390625" style="1" customWidth="1"/>
    <col min="15" max="15" width="7.625" style="1" customWidth="1"/>
    <col min="16" max="16384" width="9.00390625" style="1" customWidth="1"/>
  </cols>
  <sheetData>
    <row r="1" spans="6:10" ht="12.75">
      <c r="F1" s="121" t="s">
        <v>0</v>
      </c>
      <c r="G1" s="121"/>
      <c r="H1" s="121"/>
      <c r="I1" s="121"/>
      <c r="J1" s="121"/>
    </row>
    <row r="2" spans="1:16" ht="12.75">
      <c r="A2" s="100" t="s">
        <v>1</v>
      </c>
      <c r="B2" s="100"/>
      <c r="C2" s="100"/>
      <c r="D2" s="100"/>
      <c r="E2" s="100"/>
      <c r="F2" s="109" t="s">
        <v>79</v>
      </c>
      <c r="G2" s="109"/>
      <c r="H2" s="109"/>
      <c r="I2" s="109"/>
      <c r="J2" s="109"/>
      <c r="K2" s="2"/>
      <c r="L2" s="2"/>
      <c r="M2" s="2"/>
      <c r="N2" s="2"/>
      <c r="O2" s="2"/>
      <c r="P2" s="3"/>
    </row>
    <row r="3" spans="1:10" ht="12.75">
      <c r="A3" s="108" t="s">
        <v>2</v>
      </c>
      <c r="B3" s="108"/>
      <c r="C3" s="108"/>
      <c r="D3" s="108"/>
      <c r="E3" s="108"/>
      <c r="F3" s="109" t="s">
        <v>80</v>
      </c>
      <c r="G3" s="109"/>
      <c r="H3" s="109"/>
      <c r="I3" s="109"/>
      <c r="J3" s="109"/>
    </row>
    <row r="4" spans="1:10" ht="12.75">
      <c r="A4" s="108" t="s">
        <v>3</v>
      </c>
      <c r="B4" s="108"/>
      <c r="C4" s="108"/>
      <c r="D4" s="108"/>
      <c r="E4" s="108"/>
      <c r="F4" s="109">
        <v>10001</v>
      </c>
      <c r="G4" s="109"/>
      <c r="H4" s="109"/>
      <c r="I4" s="109"/>
      <c r="J4" s="109"/>
    </row>
    <row r="5" spans="1:10" ht="12.75">
      <c r="A5" s="108" t="s">
        <v>4</v>
      </c>
      <c r="B5" s="108"/>
      <c r="C5" s="108"/>
      <c r="D5" s="108"/>
      <c r="E5" s="108"/>
      <c r="F5" s="118">
        <v>42736</v>
      </c>
      <c r="G5" s="119"/>
      <c r="H5" s="119"/>
      <c r="I5" s="119"/>
      <c r="J5" s="120"/>
    </row>
    <row r="6" spans="1:10" ht="12.75">
      <c r="A6" s="108" t="s">
        <v>5</v>
      </c>
      <c r="B6" s="108"/>
      <c r="C6" s="108"/>
      <c r="D6" s="108"/>
      <c r="E6" s="108"/>
      <c r="F6" s="109">
        <v>2000</v>
      </c>
      <c r="G6" s="109"/>
      <c r="H6" s="109"/>
      <c r="I6" s="109"/>
      <c r="J6" s="109"/>
    </row>
    <row r="7" spans="1:10" ht="12.75">
      <c r="A7" s="108" t="s">
        <v>6</v>
      </c>
      <c r="B7" s="108"/>
      <c r="C7" s="108"/>
      <c r="D7" s="108"/>
      <c r="E7" s="108"/>
      <c r="F7" s="109">
        <v>10</v>
      </c>
      <c r="G7" s="109"/>
      <c r="H7" s="109"/>
      <c r="I7" s="109"/>
      <c r="J7" s="109"/>
    </row>
    <row r="8" spans="1:10" ht="12.75">
      <c r="A8" s="108" t="s">
        <v>7</v>
      </c>
      <c r="B8" s="108"/>
      <c r="C8" s="108"/>
      <c r="D8" s="108"/>
      <c r="E8" s="108"/>
      <c r="F8" s="109" t="s">
        <v>8</v>
      </c>
      <c r="G8" s="109"/>
      <c r="H8" s="109"/>
      <c r="I8" s="109"/>
      <c r="J8" s="109"/>
    </row>
    <row r="9" spans="1:10" ht="12.75">
      <c r="A9" s="108" t="s">
        <v>9</v>
      </c>
      <c r="B9" s="108"/>
      <c r="C9" s="108"/>
      <c r="D9" s="108"/>
      <c r="E9" s="108"/>
      <c r="F9" s="110">
        <v>35272.73</v>
      </c>
      <c r="G9" s="110"/>
      <c r="H9" s="110"/>
      <c r="I9" s="110"/>
      <c r="J9" s="110"/>
    </row>
    <row r="10" spans="1:10" ht="12">
      <c r="A10" s="108" t="s">
        <v>10</v>
      </c>
      <c r="B10" s="108"/>
      <c r="C10" s="108"/>
      <c r="D10" s="108"/>
      <c r="E10" s="108"/>
      <c r="F10" s="111" t="s">
        <v>11</v>
      </c>
      <c r="G10" s="111"/>
      <c r="H10" s="111"/>
      <c r="I10" s="111"/>
      <c r="J10" s="111"/>
    </row>
    <row r="11" spans="1:9" ht="11.25">
      <c r="A11" s="4"/>
      <c r="B11" s="4"/>
      <c r="C11" s="4"/>
      <c r="D11" s="4"/>
      <c r="E11" s="5"/>
      <c r="F11" s="5"/>
      <c r="G11" s="5"/>
      <c r="H11" s="5"/>
      <c r="I11" s="5"/>
    </row>
    <row r="12" spans="5:21" ht="11.25">
      <c r="E12" s="6" t="s">
        <v>12</v>
      </c>
      <c r="F12" s="6"/>
      <c r="G12" s="6"/>
      <c r="H12" s="6"/>
      <c r="I12" s="6"/>
      <c r="J12" s="7"/>
      <c r="K12" s="8"/>
      <c r="L12" s="8"/>
      <c r="M12" s="4"/>
      <c r="N12" s="4"/>
      <c r="U12" s="3"/>
    </row>
    <row r="13" spans="5:21" ht="11.25">
      <c r="E13" s="100" t="s">
        <v>13</v>
      </c>
      <c r="F13" s="100"/>
      <c r="G13" s="100"/>
      <c r="H13" s="112"/>
      <c r="I13" s="113">
        <f>E33</f>
        <v>352.72730000000007</v>
      </c>
      <c r="J13" s="113"/>
      <c r="K13" s="3"/>
      <c r="L13" s="3"/>
      <c r="M13" s="3"/>
      <c r="N13" s="3"/>
      <c r="U13" s="4"/>
    </row>
    <row r="14" spans="5:10" ht="11.25">
      <c r="E14" s="100" t="s">
        <v>14</v>
      </c>
      <c r="F14" s="100"/>
      <c r="G14" s="100"/>
      <c r="H14" s="112"/>
      <c r="I14" s="114" t="s">
        <v>15</v>
      </c>
      <c r="J14" s="114"/>
    </row>
    <row r="15" spans="1:10" ht="11.25">
      <c r="A15" s="4"/>
      <c r="B15" s="4"/>
      <c r="C15" s="4"/>
      <c r="D15" s="4"/>
      <c r="E15" s="9"/>
      <c r="F15" s="9"/>
      <c r="G15" s="10"/>
      <c r="H15" s="10"/>
      <c r="I15" s="10"/>
      <c r="J15" s="11"/>
    </row>
    <row r="16" spans="1:8" ht="11.25">
      <c r="A16" s="4"/>
      <c r="C16" s="115" t="s">
        <v>16</v>
      </c>
      <c r="D16" s="116"/>
      <c r="E16" s="117"/>
      <c r="F16" s="12">
        <v>7.76</v>
      </c>
      <c r="G16" s="3"/>
      <c r="H16" s="3"/>
    </row>
    <row r="17" spans="1:8" ht="11.25">
      <c r="A17" s="4"/>
      <c r="C17" s="13" t="s">
        <v>17</v>
      </c>
      <c r="D17" s="107">
        <f>F16/0.00011/2</f>
        <v>35272.72727272727</v>
      </c>
      <c r="E17" s="107"/>
      <c r="F17" s="14" t="s">
        <v>18</v>
      </c>
      <c r="G17" s="4"/>
      <c r="H17" s="4"/>
    </row>
    <row r="18" spans="1:5" ht="11.25">
      <c r="A18" s="4"/>
      <c r="B18" s="4"/>
      <c r="C18" s="4"/>
      <c r="D18" s="4"/>
      <c r="E18" s="9"/>
    </row>
    <row r="19" spans="1:11" ht="12.75">
      <c r="A19" s="80" t="s">
        <v>82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0" ht="11.25">
      <c r="A20" s="4"/>
      <c r="B20" s="4"/>
      <c r="C20" s="4"/>
      <c r="D20" s="4"/>
      <c r="E20" s="9"/>
      <c r="F20" s="9"/>
      <c r="G20" s="10"/>
      <c r="H20" s="10"/>
      <c r="I20" s="10"/>
      <c r="J20" s="11"/>
    </row>
    <row r="21" spans="1:3" ht="12" thickBot="1">
      <c r="A21" s="100" t="s">
        <v>19</v>
      </c>
      <c r="B21" s="100"/>
      <c r="C21" s="15">
        <v>42723</v>
      </c>
    </row>
    <row r="22" spans="1:15" ht="12.75" customHeight="1">
      <c r="A22" s="101" t="s">
        <v>20</v>
      </c>
      <c r="B22" s="102"/>
      <c r="C22" s="102"/>
      <c r="D22" s="102"/>
      <c r="E22" s="102"/>
      <c r="F22" s="102"/>
      <c r="G22" s="103"/>
      <c r="H22" s="11"/>
      <c r="I22" s="101" t="s">
        <v>20</v>
      </c>
      <c r="J22" s="102"/>
      <c r="K22" s="102"/>
      <c r="L22" s="102"/>
      <c r="M22" s="102"/>
      <c r="N22" s="102"/>
      <c r="O22" s="103"/>
    </row>
    <row r="23" spans="1:15" ht="11.25">
      <c r="A23" s="16"/>
      <c r="B23" s="17" t="s">
        <v>21</v>
      </c>
      <c r="C23" s="18">
        <f>F4</f>
        <v>10001</v>
      </c>
      <c r="D23" s="19"/>
      <c r="E23" s="18" t="s">
        <v>22</v>
      </c>
      <c r="F23" s="20">
        <f>F5</f>
        <v>42736</v>
      </c>
      <c r="G23" s="21"/>
      <c r="H23" s="11"/>
      <c r="I23" s="16"/>
      <c r="J23" s="17" t="s">
        <v>21</v>
      </c>
      <c r="K23" s="18">
        <f>F4</f>
        <v>10001</v>
      </c>
      <c r="L23" s="19"/>
      <c r="M23" s="18" t="s">
        <v>22</v>
      </c>
      <c r="N23" s="20">
        <f>F5</f>
        <v>42736</v>
      </c>
      <c r="O23" s="21"/>
    </row>
    <row r="24" spans="1:15" ht="11.25">
      <c r="A24" s="104" t="str">
        <f>F2</f>
        <v>JAMES SMITH Dairy Beef</v>
      </c>
      <c r="B24" s="105"/>
      <c r="C24" s="105"/>
      <c r="D24" s="105"/>
      <c r="E24" s="106" t="s">
        <v>23</v>
      </c>
      <c r="F24" s="106"/>
      <c r="G24" s="21"/>
      <c r="H24" s="11"/>
      <c r="I24" s="104" t="str">
        <f>F2</f>
        <v>JAMES SMITH Dairy Beef</v>
      </c>
      <c r="J24" s="105"/>
      <c r="K24" s="105"/>
      <c r="L24" s="105"/>
      <c r="M24" s="106" t="s">
        <v>23</v>
      </c>
      <c r="N24" s="106"/>
      <c r="O24" s="21"/>
    </row>
    <row r="25" spans="1:15" ht="11.25">
      <c r="A25" s="91" t="s">
        <v>24</v>
      </c>
      <c r="B25" s="90"/>
      <c r="C25" s="90"/>
      <c r="D25" s="90"/>
      <c r="E25" s="90"/>
      <c r="F25" s="90"/>
      <c r="G25" s="92"/>
      <c r="H25" s="11"/>
      <c r="I25" s="91" t="s">
        <v>24</v>
      </c>
      <c r="J25" s="90"/>
      <c r="K25" s="90"/>
      <c r="L25" s="90"/>
      <c r="M25" s="90"/>
      <c r="N25" s="90"/>
      <c r="O25" s="92"/>
    </row>
    <row r="26" spans="1:15" ht="11.25">
      <c r="A26" s="22"/>
      <c r="B26" s="11"/>
      <c r="C26" s="11"/>
      <c r="D26" s="19"/>
      <c r="E26" s="19"/>
      <c r="F26" s="19"/>
      <c r="G26" s="21"/>
      <c r="H26" s="11"/>
      <c r="I26" s="22"/>
      <c r="J26" s="11"/>
      <c r="K26" s="11"/>
      <c r="L26" s="19"/>
      <c r="M26" s="19"/>
      <c r="N26" s="19"/>
      <c r="O26" s="21"/>
    </row>
    <row r="27" spans="1:15" ht="11.25">
      <c r="A27" s="23" t="s">
        <v>25</v>
      </c>
      <c r="B27" s="4" t="str">
        <f>F3</f>
        <v>Smith D Beef Nov 16</v>
      </c>
      <c r="C27" s="19"/>
      <c r="D27" s="19"/>
      <c r="E27" s="19"/>
      <c r="F27" s="19"/>
      <c r="G27" s="21"/>
      <c r="H27" s="11"/>
      <c r="I27" s="23" t="s">
        <v>25</v>
      </c>
      <c r="J27" s="4" t="str">
        <f>F3</f>
        <v>Smith D Beef Nov 16</v>
      </c>
      <c r="K27" s="19"/>
      <c r="L27" s="19"/>
      <c r="M27" s="19"/>
      <c r="N27" s="19"/>
      <c r="O27" s="21"/>
    </row>
    <row r="28" spans="1:15" ht="11.25">
      <c r="A28" s="97" t="s">
        <v>26</v>
      </c>
      <c r="B28" s="98"/>
      <c r="C28" s="98"/>
      <c r="D28" s="98"/>
      <c r="E28" s="98"/>
      <c r="F28" s="98"/>
      <c r="G28" s="99"/>
      <c r="H28" s="11"/>
      <c r="I28" s="97" t="s">
        <v>26</v>
      </c>
      <c r="J28" s="98"/>
      <c r="K28" s="98"/>
      <c r="L28" s="98"/>
      <c r="M28" s="98"/>
      <c r="N28" s="98"/>
      <c r="O28" s="99"/>
    </row>
    <row r="29" spans="1:15" ht="11.25">
      <c r="A29" s="16" t="s">
        <v>27</v>
      </c>
      <c r="B29" s="19"/>
      <c r="C29" s="19"/>
      <c r="D29" s="19"/>
      <c r="E29" s="19"/>
      <c r="F29" s="19"/>
      <c r="G29" s="21"/>
      <c r="H29" s="11"/>
      <c r="I29" s="16" t="s">
        <v>27</v>
      </c>
      <c r="J29" s="19"/>
      <c r="K29" s="19"/>
      <c r="L29" s="19"/>
      <c r="M29" s="19"/>
      <c r="N29" s="19"/>
      <c r="O29" s="21"/>
    </row>
    <row r="30" spans="1:15" ht="11.25">
      <c r="A30" s="16" t="s">
        <v>28</v>
      </c>
      <c r="B30" s="19"/>
      <c r="C30" s="19"/>
      <c r="D30" s="19"/>
      <c r="E30" s="19"/>
      <c r="F30" s="19"/>
      <c r="G30" s="21"/>
      <c r="H30" s="11"/>
      <c r="I30" s="16" t="s">
        <v>28</v>
      </c>
      <c r="J30" s="19"/>
      <c r="K30" s="19"/>
      <c r="L30" s="19"/>
      <c r="M30" s="19"/>
      <c r="N30" s="19"/>
      <c r="O30" s="21"/>
    </row>
    <row r="31" spans="1:15" ht="11.25">
      <c r="A31" s="16"/>
      <c r="B31" s="19"/>
      <c r="C31" s="19"/>
      <c r="D31" s="19"/>
      <c r="E31" s="19"/>
      <c r="F31" s="19"/>
      <c r="G31" s="21"/>
      <c r="H31" s="11"/>
      <c r="I31" s="16"/>
      <c r="J31" s="19"/>
      <c r="K31" s="19"/>
      <c r="L31" s="19"/>
      <c r="M31" s="19"/>
      <c r="N31" s="19"/>
      <c r="O31" s="21"/>
    </row>
    <row r="32" spans="1:15" ht="11.25">
      <c r="A32" s="97" t="s">
        <v>29</v>
      </c>
      <c r="B32" s="98"/>
      <c r="C32" s="98"/>
      <c r="D32" s="98"/>
      <c r="E32" s="98"/>
      <c r="F32" s="98"/>
      <c r="G32" s="99"/>
      <c r="H32" s="11"/>
      <c r="I32" s="97" t="s">
        <v>29</v>
      </c>
      <c r="J32" s="98"/>
      <c r="K32" s="98"/>
      <c r="L32" s="98"/>
      <c r="M32" s="98"/>
      <c r="N32" s="98"/>
      <c r="O32" s="99"/>
    </row>
    <row r="33" spans="1:15" ht="11.25">
      <c r="A33" s="95" t="s">
        <v>30</v>
      </c>
      <c r="B33" s="96"/>
      <c r="C33" s="96"/>
      <c r="D33" s="19"/>
      <c r="E33" s="24">
        <f>F9*F7/F6*2</f>
        <v>352.72730000000007</v>
      </c>
      <c r="F33" s="19" t="s">
        <v>31</v>
      </c>
      <c r="G33" s="21"/>
      <c r="H33" s="11"/>
      <c r="I33" s="95" t="s">
        <v>30</v>
      </c>
      <c r="J33" s="96"/>
      <c r="K33" s="96"/>
      <c r="L33" s="19"/>
      <c r="M33" s="24">
        <f>F9*F7/F6*2</f>
        <v>352.72730000000007</v>
      </c>
      <c r="N33" s="19" t="s">
        <v>31</v>
      </c>
      <c r="O33" s="21"/>
    </row>
    <row r="34" spans="1:15" ht="11.25">
      <c r="A34" s="25"/>
      <c r="B34" s="4"/>
      <c r="C34" s="19"/>
      <c r="D34" s="19"/>
      <c r="E34" s="24">
        <f>E33/2</f>
        <v>176.36365000000004</v>
      </c>
      <c r="F34" s="19" t="s">
        <v>32</v>
      </c>
      <c r="G34" s="21"/>
      <c r="H34" s="11"/>
      <c r="I34" s="25"/>
      <c r="J34" s="4"/>
      <c r="K34" s="19"/>
      <c r="L34" s="19"/>
      <c r="M34" s="24">
        <f>M33/2</f>
        <v>176.36365000000004</v>
      </c>
      <c r="N34" s="19" t="s">
        <v>32</v>
      </c>
      <c r="O34" s="21"/>
    </row>
    <row r="35" spans="1:15" ht="11.25">
      <c r="A35" s="97" t="s">
        <v>33</v>
      </c>
      <c r="B35" s="98"/>
      <c r="C35" s="98"/>
      <c r="D35" s="98"/>
      <c r="E35" s="98"/>
      <c r="F35" s="98"/>
      <c r="G35" s="99"/>
      <c r="H35" s="11"/>
      <c r="I35" s="97" t="s">
        <v>33</v>
      </c>
      <c r="J35" s="98"/>
      <c r="K35" s="98"/>
      <c r="L35" s="98"/>
      <c r="M35" s="98"/>
      <c r="N35" s="98"/>
      <c r="O35" s="99"/>
    </row>
    <row r="36" spans="1:15" ht="11.25">
      <c r="A36" s="26" t="s">
        <v>34</v>
      </c>
      <c r="B36" s="27"/>
      <c r="C36" s="27"/>
      <c r="D36" s="27"/>
      <c r="E36" s="19"/>
      <c r="F36" s="19"/>
      <c r="G36" s="21"/>
      <c r="H36" s="11"/>
      <c r="I36" s="26" t="s">
        <v>34</v>
      </c>
      <c r="J36" s="27"/>
      <c r="K36" s="27"/>
      <c r="L36" s="27"/>
      <c r="M36" s="19"/>
      <c r="N36" s="19"/>
      <c r="O36" s="21"/>
    </row>
    <row r="37" spans="1:15" ht="11.25">
      <c r="A37" s="16" t="s">
        <v>35</v>
      </c>
      <c r="B37" s="19"/>
      <c r="C37" s="19"/>
      <c r="D37" s="19"/>
      <c r="E37" s="19"/>
      <c r="F37" s="19"/>
      <c r="G37" s="21"/>
      <c r="H37" s="11"/>
      <c r="I37" s="16" t="s">
        <v>35</v>
      </c>
      <c r="J37" s="19"/>
      <c r="K37" s="19"/>
      <c r="L37" s="19"/>
      <c r="M37" s="19"/>
      <c r="N37" s="19"/>
      <c r="O37" s="21"/>
    </row>
    <row r="38" spans="1:15" ht="11.25">
      <c r="A38" s="16" t="s">
        <v>36</v>
      </c>
      <c r="B38" s="19"/>
      <c r="C38" s="19"/>
      <c r="D38" s="11"/>
      <c r="E38" s="19"/>
      <c r="F38" s="19"/>
      <c r="G38" s="21"/>
      <c r="H38" s="11"/>
      <c r="I38" s="16" t="s">
        <v>36</v>
      </c>
      <c r="J38" s="19"/>
      <c r="K38" s="19"/>
      <c r="L38" s="11"/>
      <c r="M38" s="19"/>
      <c r="N38" s="19"/>
      <c r="O38" s="21"/>
    </row>
    <row r="39" spans="1:15" ht="11.25">
      <c r="A39" s="16" t="s">
        <v>37</v>
      </c>
      <c r="B39" s="28">
        <f>70/E34</f>
        <v>0.39690718580614537</v>
      </c>
      <c r="C39" s="19" t="s">
        <v>38</v>
      </c>
      <c r="D39" s="11"/>
      <c r="E39" s="11"/>
      <c r="F39" s="19"/>
      <c r="G39" s="21"/>
      <c r="H39" s="11"/>
      <c r="I39" s="16" t="s">
        <v>37</v>
      </c>
      <c r="J39" s="28">
        <f>70/M34</f>
        <v>0.39690718580614537</v>
      </c>
      <c r="K39" s="19" t="s">
        <v>38</v>
      </c>
      <c r="L39" s="11"/>
      <c r="M39" s="11"/>
      <c r="N39" s="19"/>
      <c r="O39" s="21"/>
    </row>
    <row r="40" spans="1:15" ht="9">
      <c r="A40" s="29" t="s">
        <v>39</v>
      </c>
      <c r="B40" s="30" t="s">
        <v>40</v>
      </c>
      <c r="C40" s="31" t="s">
        <v>41</v>
      </c>
      <c r="D40" s="32"/>
      <c r="E40" s="33" t="s">
        <v>39</v>
      </c>
      <c r="F40" s="30" t="s">
        <v>40</v>
      </c>
      <c r="G40" s="34" t="s">
        <v>41</v>
      </c>
      <c r="H40" s="11"/>
      <c r="I40" s="29" t="s">
        <v>39</v>
      </c>
      <c r="J40" s="30" t="s">
        <v>40</v>
      </c>
      <c r="K40" s="31" t="s">
        <v>41</v>
      </c>
      <c r="L40" s="32"/>
      <c r="M40" s="33" t="s">
        <v>39</v>
      </c>
      <c r="N40" s="30" t="s">
        <v>40</v>
      </c>
      <c r="O40" s="34" t="s">
        <v>41</v>
      </c>
    </row>
    <row r="41" spans="1:15" ht="9">
      <c r="A41" s="35" t="s">
        <v>42</v>
      </c>
      <c r="B41" s="36" t="s">
        <v>43</v>
      </c>
      <c r="C41" s="37" t="s">
        <v>44</v>
      </c>
      <c r="D41" s="38"/>
      <c r="E41" s="39" t="s">
        <v>42</v>
      </c>
      <c r="F41" s="36" t="s">
        <v>43</v>
      </c>
      <c r="G41" s="40" t="s">
        <v>44</v>
      </c>
      <c r="H41" s="11"/>
      <c r="I41" s="35" t="s">
        <v>42</v>
      </c>
      <c r="J41" s="36" t="s">
        <v>43</v>
      </c>
      <c r="K41" s="37" t="s">
        <v>44</v>
      </c>
      <c r="L41" s="38"/>
      <c r="M41" s="39" t="s">
        <v>42</v>
      </c>
      <c r="N41" s="36" t="s">
        <v>43</v>
      </c>
      <c r="O41" s="40" t="s">
        <v>44</v>
      </c>
    </row>
    <row r="42" spans="1:15" ht="11.25">
      <c r="A42" s="41">
        <v>400</v>
      </c>
      <c r="B42" s="42">
        <f>4*70</f>
        <v>280</v>
      </c>
      <c r="C42" s="43">
        <f>B42/E34</f>
        <v>1.5876287432245815</v>
      </c>
      <c r="D42" s="44"/>
      <c r="E42" s="42">
        <v>1000</v>
      </c>
      <c r="F42" s="42">
        <f>10*70</f>
        <v>700</v>
      </c>
      <c r="G42" s="45">
        <f>F42/E34</f>
        <v>3.9690718580614535</v>
      </c>
      <c r="H42" s="11"/>
      <c r="I42" s="41">
        <v>400</v>
      </c>
      <c r="J42" s="42">
        <f>4*70</f>
        <v>280</v>
      </c>
      <c r="K42" s="43">
        <f>J42/M34</f>
        <v>1.5876287432245815</v>
      </c>
      <c r="L42" s="44"/>
      <c r="M42" s="42">
        <v>1000</v>
      </c>
      <c r="N42" s="42">
        <f>10*70</f>
        <v>700</v>
      </c>
      <c r="O42" s="45">
        <f>N42/M34</f>
        <v>3.9690718580614535</v>
      </c>
    </row>
    <row r="43" spans="1:15" ht="11.25">
      <c r="A43" s="41">
        <v>500</v>
      </c>
      <c r="B43" s="42">
        <f>5*70</f>
        <v>350</v>
      </c>
      <c r="C43" s="43">
        <f>B43/E34</f>
        <v>1.9845359290307267</v>
      </c>
      <c r="D43" s="46"/>
      <c r="E43" s="42">
        <v>1100</v>
      </c>
      <c r="F43" s="42">
        <f>11*70</f>
        <v>770</v>
      </c>
      <c r="G43" s="45">
        <f>F43/E34</f>
        <v>4.365979043867599</v>
      </c>
      <c r="H43" s="11"/>
      <c r="I43" s="41">
        <v>500</v>
      </c>
      <c r="J43" s="42">
        <f>5*70</f>
        <v>350</v>
      </c>
      <c r="K43" s="43">
        <f>J43/M34</f>
        <v>1.9845359290307267</v>
      </c>
      <c r="L43" s="46"/>
      <c r="M43" s="42">
        <v>1100</v>
      </c>
      <c r="N43" s="42">
        <f>11*70</f>
        <v>770</v>
      </c>
      <c r="O43" s="45">
        <f>N43/M34</f>
        <v>4.365979043867599</v>
      </c>
    </row>
    <row r="44" spans="1:15" ht="11.25">
      <c r="A44" s="41">
        <v>600</v>
      </c>
      <c r="B44" s="42">
        <f>6*70</f>
        <v>420</v>
      </c>
      <c r="C44" s="43">
        <f>B44/E34</f>
        <v>2.381443114836872</v>
      </c>
      <c r="D44" s="46"/>
      <c r="E44" s="42">
        <v>1200</v>
      </c>
      <c r="F44" s="42">
        <f>12*70</f>
        <v>840</v>
      </c>
      <c r="G44" s="45">
        <f>F44/E34</f>
        <v>4.762886229673744</v>
      </c>
      <c r="H44" s="11"/>
      <c r="I44" s="41">
        <v>600</v>
      </c>
      <c r="J44" s="42">
        <f>6*70</f>
        <v>420</v>
      </c>
      <c r="K44" s="43">
        <f>J44/M34</f>
        <v>2.381443114836872</v>
      </c>
      <c r="L44" s="46"/>
      <c r="M44" s="42">
        <v>1200</v>
      </c>
      <c r="N44" s="42">
        <f>12*70</f>
        <v>840</v>
      </c>
      <c r="O44" s="45">
        <f>N44/M34</f>
        <v>4.762886229673744</v>
      </c>
    </row>
    <row r="45" spans="1:15" ht="11.25">
      <c r="A45" s="41">
        <v>700</v>
      </c>
      <c r="B45" s="42">
        <f>7*70</f>
        <v>490</v>
      </c>
      <c r="C45" s="43">
        <f>B45/E34</f>
        <v>2.7783503006430172</v>
      </c>
      <c r="D45" s="46"/>
      <c r="E45" s="42">
        <v>1300</v>
      </c>
      <c r="F45" s="42">
        <f>13*70</f>
        <v>910</v>
      </c>
      <c r="G45" s="45">
        <f>F45/E34</f>
        <v>5.159793415479889</v>
      </c>
      <c r="H45" s="11"/>
      <c r="I45" s="41">
        <v>700</v>
      </c>
      <c r="J45" s="42">
        <f>7*70</f>
        <v>490</v>
      </c>
      <c r="K45" s="43">
        <f>J45/M34</f>
        <v>2.7783503006430172</v>
      </c>
      <c r="L45" s="46"/>
      <c r="M45" s="42">
        <v>1300</v>
      </c>
      <c r="N45" s="42">
        <f>13*70</f>
        <v>910</v>
      </c>
      <c r="O45" s="45">
        <f>N45/M34</f>
        <v>5.159793415479889</v>
      </c>
    </row>
    <row r="46" spans="1:15" ht="11.25">
      <c r="A46" s="41">
        <v>800</v>
      </c>
      <c r="B46" s="42">
        <f>8*70</f>
        <v>560</v>
      </c>
      <c r="C46" s="43">
        <f>B46/E34</f>
        <v>3.175257486449163</v>
      </c>
      <c r="D46" s="46"/>
      <c r="E46" s="42">
        <v>1400</v>
      </c>
      <c r="F46" s="42">
        <f>14*70</f>
        <v>980</v>
      </c>
      <c r="G46" s="45">
        <f>F46/E34</f>
        <v>5.5567006012860345</v>
      </c>
      <c r="H46" s="11"/>
      <c r="I46" s="41">
        <v>800</v>
      </c>
      <c r="J46" s="42">
        <f>8*70</f>
        <v>560</v>
      </c>
      <c r="K46" s="43">
        <f>J46/M34</f>
        <v>3.175257486449163</v>
      </c>
      <c r="L46" s="46"/>
      <c r="M46" s="42">
        <v>1400</v>
      </c>
      <c r="N46" s="42">
        <f>14*70</f>
        <v>980</v>
      </c>
      <c r="O46" s="45">
        <f>N46/M34</f>
        <v>5.5567006012860345</v>
      </c>
    </row>
    <row r="47" spans="1:15" ht="11.25">
      <c r="A47" s="41">
        <v>900</v>
      </c>
      <c r="B47" s="42">
        <f>9*70</f>
        <v>630</v>
      </c>
      <c r="C47" s="43">
        <f>B47/E34</f>
        <v>3.572164672255308</v>
      </c>
      <c r="D47" s="46"/>
      <c r="E47" s="46"/>
      <c r="F47" s="47"/>
      <c r="G47" s="48"/>
      <c r="H47" s="11"/>
      <c r="I47" s="41">
        <v>900</v>
      </c>
      <c r="J47" s="42">
        <f>9*70</f>
        <v>630</v>
      </c>
      <c r="K47" s="43">
        <f>J47/M34</f>
        <v>3.572164672255308</v>
      </c>
      <c r="L47" s="46"/>
      <c r="M47" s="46"/>
      <c r="N47" s="47"/>
      <c r="O47" s="48"/>
    </row>
    <row r="48" spans="1:15" ht="11.25">
      <c r="A48" s="16"/>
      <c r="B48" s="19"/>
      <c r="C48" s="19"/>
      <c r="D48" s="17"/>
      <c r="E48" s="17"/>
      <c r="F48" s="19"/>
      <c r="G48" s="21"/>
      <c r="H48" s="11"/>
      <c r="I48" s="16"/>
      <c r="J48" s="19"/>
      <c r="K48" s="19"/>
      <c r="L48" s="17"/>
      <c r="M48" s="17"/>
      <c r="N48" s="19"/>
      <c r="O48" s="21"/>
    </row>
    <row r="49" spans="1:15" ht="11.25">
      <c r="A49" s="26" t="s">
        <v>45</v>
      </c>
      <c r="B49" s="19"/>
      <c r="C49" s="19"/>
      <c r="D49" s="17"/>
      <c r="E49" s="17"/>
      <c r="F49" s="19"/>
      <c r="G49" s="21"/>
      <c r="H49" s="11"/>
      <c r="I49" s="26" t="s">
        <v>45</v>
      </c>
      <c r="J49" s="19"/>
      <c r="K49" s="19"/>
      <c r="L49" s="17"/>
      <c r="M49" s="17"/>
      <c r="N49" s="19"/>
      <c r="O49" s="21"/>
    </row>
    <row r="50" spans="1:15" ht="11.25">
      <c r="A50" s="25" t="s">
        <v>46</v>
      </c>
      <c r="B50" s="19"/>
      <c r="C50" s="19"/>
      <c r="D50" s="17"/>
      <c r="E50" s="11"/>
      <c r="F50" s="11"/>
      <c r="G50" s="49">
        <f>26.4/E34*2000</f>
        <v>299.3814201509211</v>
      </c>
      <c r="H50" s="11"/>
      <c r="I50" s="25" t="s">
        <v>46</v>
      </c>
      <c r="J50" s="19"/>
      <c r="K50" s="19"/>
      <c r="L50" s="17"/>
      <c r="M50" s="11"/>
      <c r="N50" s="11"/>
      <c r="O50" s="49">
        <f>26.4/M34*2000</f>
        <v>299.3814201509211</v>
      </c>
    </row>
    <row r="51" spans="1:15" ht="11.25">
      <c r="A51" s="16" t="s">
        <v>47</v>
      </c>
      <c r="B51" s="19"/>
      <c r="C51" s="28">
        <f>2000-G50</f>
        <v>1700.618579849079</v>
      </c>
      <c r="D51" s="4" t="s">
        <v>48</v>
      </c>
      <c r="E51" s="11"/>
      <c r="F51" s="19"/>
      <c r="G51" s="21"/>
      <c r="H51" s="11"/>
      <c r="I51" s="16" t="s">
        <v>47</v>
      </c>
      <c r="J51" s="19"/>
      <c r="K51" s="28">
        <f>2000-O50</f>
        <v>1700.618579849079</v>
      </c>
      <c r="L51" s="4" t="s">
        <v>48</v>
      </c>
      <c r="M51" s="11"/>
      <c r="N51" s="19"/>
      <c r="O51" s="21"/>
    </row>
    <row r="52" spans="1:15" ht="11.25">
      <c r="A52" s="16" t="s">
        <v>49</v>
      </c>
      <c r="B52" s="19"/>
      <c r="C52" s="19"/>
      <c r="D52" s="17"/>
      <c r="E52" s="50"/>
      <c r="F52" s="19"/>
      <c r="G52" s="21"/>
      <c r="H52" s="11"/>
      <c r="I52" s="16" t="s">
        <v>50</v>
      </c>
      <c r="J52" s="19"/>
      <c r="K52" s="19"/>
      <c r="L52" s="17"/>
      <c r="M52" s="50"/>
      <c r="N52" s="19"/>
      <c r="O52" s="21"/>
    </row>
    <row r="53" spans="1:15" ht="11.25">
      <c r="A53" s="25" t="s">
        <v>51</v>
      </c>
      <c r="B53" s="51"/>
      <c r="C53" s="19"/>
      <c r="D53" s="17"/>
      <c r="E53" s="17"/>
      <c r="F53" s="19"/>
      <c r="G53" s="21"/>
      <c r="H53" s="11"/>
      <c r="I53" s="25" t="s">
        <v>51</v>
      </c>
      <c r="J53" s="51"/>
      <c r="K53" s="19"/>
      <c r="L53" s="17"/>
      <c r="M53" s="17"/>
      <c r="N53" s="19"/>
      <c r="O53" s="21"/>
    </row>
    <row r="54" spans="1:15" ht="11.25">
      <c r="A54" s="16" t="s">
        <v>52</v>
      </c>
      <c r="B54" s="19"/>
      <c r="C54" s="19"/>
      <c r="D54" s="17"/>
      <c r="E54" s="17"/>
      <c r="F54" s="19"/>
      <c r="G54" s="21"/>
      <c r="H54" s="11"/>
      <c r="I54" s="16" t="s">
        <v>52</v>
      </c>
      <c r="J54" s="19"/>
      <c r="K54" s="19"/>
      <c r="L54" s="17"/>
      <c r="M54" s="17"/>
      <c r="N54" s="19"/>
      <c r="O54" s="21"/>
    </row>
    <row r="55" spans="1:15" ht="11.25">
      <c r="A55" s="16" t="s">
        <v>53</v>
      </c>
      <c r="B55" s="18"/>
      <c r="C55" s="8"/>
      <c r="D55" s="17"/>
      <c r="E55" s="17"/>
      <c r="F55" s="19"/>
      <c r="G55" s="21"/>
      <c r="H55" s="11"/>
      <c r="I55" s="16" t="s">
        <v>53</v>
      </c>
      <c r="J55" s="18"/>
      <c r="K55" s="8"/>
      <c r="L55" s="17"/>
      <c r="M55" s="17"/>
      <c r="N55" s="19"/>
      <c r="O55" s="21"/>
    </row>
    <row r="56" spans="1:15" ht="11.25">
      <c r="A56" s="52" t="s">
        <v>39</v>
      </c>
      <c r="B56" s="53" t="s">
        <v>40</v>
      </c>
      <c r="C56" s="54" t="s">
        <v>54</v>
      </c>
      <c r="D56" s="55"/>
      <c r="E56" s="56" t="s">
        <v>39</v>
      </c>
      <c r="F56" s="53" t="s">
        <v>40</v>
      </c>
      <c r="G56" s="57" t="s">
        <v>54</v>
      </c>
      <c r="H56" s="11"/>
      <c r="I56" s="52" t="s">
        <v>39</v>
      </c>
      <c r="J56" s="53" t="s">
        <v>40</v>
      </c>
      <c r="K56" s="54" t="s">
        <v>54</v>
      </c>
      <c r="L56" s="55"/>
      <c r="M56" s="56" t="s">
        <v>39</v>
      </c>
      <c r="N56" s="53" t="s">
        <v>40</v>
      </c>
      <c r="O56" s="57" t="s">
        <v>54</v>
      </c>
    </row>
    <row r="57" spans="1:15" ht="11.25">
      <c r="A57" s="58" t="s">
        <v>42</v>
      </c>
      <c r="B57" s="59" t="s">
        <v>43</v>
      </c>
      <c r="C57" s="60" t="s">
        <v>55</v>
      </c>
      <c r="D57" s="61"/>
      <c r="E57" s="62" t="s">
        <v>42</v>
      </c>
      <c r="F57" s="59" t="s">
        <v>43</v>
      </c>
      <c r="G57" s="63" t="s">
        <v>55</v>
      </c>
      <c r="H57" s="11"/>
      <c r="I57" s="58" t="s">
        <v>42</v>
      </c>
      <c r="J57" s="59" t="s">
        <v>43</v>
      </c>
      <c r="K57" s="60" t="s">
        <v>55</v>
      </c>
      <c r="L57" s="61"/>
      <c r="M57" s="62" t="s">
        <v>42</v>
      </c>
      <c r="N57" s="59" t="s">
        <v>43</v>
      </c>
      <c r="O57" s="63" t="s">
        <v>55</v>
      </c>
    </row>
    <row r="58" spans="1:15" ht="11.25">
      <c r="A58" s="41">
        <v>400</v>
      </c>
      <c r="B58" s="42">
        <f>4*70</f>
        <v>280</v>
      </c>
      <c r="C58" s="43">
        <f aca="true" t="shared" si="0" ref="C58:C63">B58/26.4</f>
        <v>10.606060606060607</v>
      </c>
      <c r="D58" s="61"/>
      <c r="E58" s="42">
        <v>1000</v>
      </c>
      <c r="F58" s="42">
        <f>10*70</f>
        <v>700</v>
      </c>
      <c r="G58" s="45">
        <f>F58/26.4</f>
        <v>26.515151515151516</v>
      </c>
      <c r="H58" s="11"/>
      <c r="I58" s="41">
        <v>400</v>
      </c>
      <c r="J58" s="42">
        <f>4*70</f>
        <v>280</v>
      </c>
      <c r="K58" s="43">
        <f aca="true" t="shared" si="1" ref="K58:K63">J58/26.4</f>
        <v>10.606060606060607</v>
      </c>
      <c r="L58" s="61"/>
      <c r="M58" s="42">
        <v>1000</v>
      </c>
      <c r="N58" s="42">
        <f>10*70</f>
        <v>700</v>
      </c>
      <c r="O58" s="45">
        <f>N58/26.4</f>
        <v>26.515151515151516</v>
      </c>
    </row>
    <row r="59" spans="1:15" ht="11.25">
      <c r="A59" s="41">
        <v>500</v>
      </c>
      <c r="B59" s="42">
        <f>5*70</f>
        <v>350</v>
      </c>
      <c r="C59" s="43">
        <f t="shared" si="0"/>
        <v>13.257575757575758</v>
      </c>
      <c r="D59" s="64"/>
      <c r="E59" s="42">
        <v>1100</v>
      </c>
      <c r="F59" s="42">
        <f>11*70</f>
        <v>770</v>
      </c>
      <c r="G59" s="45">
        <f>F59/26.4</f>
        <v>29.166666666666668</v>
      </c>
      <c r="H59" s="11"/>
      <c r="I59" s="41">
        <v>500</v>
      </c>
      <c r="J59" s="42">
        <f>5*70</f>
        <v>350</v>
      </c>
      <c r="K59" s="43">
        <f t="shared" si="1"/>
        <v>13.257575757575758</v>
      </c>
      <c r="L59" s="64"/>
      <c r="M59" s="42">
        <v>1100</v>
      </c>
      <c r="N59" s="42">
        <f>11*70</f>
        <v>770</v>
      </c>
      <c r="O59" s="45">
        <f>N59/26.4</f>
        <v>29.166666666666668</v>
      </c>
    </row>
    <row r="60" spans="1:15" ht="11.25">
      <c r="A60" s="41">
        <v>600</v>
      </c>
      <c r="B60" s="42">
        <f>6*70</f>
        <v>420</v>
      </c>
      <c r="C60" s="43">
        <f t="shared" si="0"/>
        <v>15.90909090909091</v>
      </c>
      <c r="D60" s="64"/>
      <c r="E60" s="42">
        <v>1200</v>
      </c>
      <c r="F60" s="42">
        <f>12*70</f>
        <v>840</v>
      </c>
      <c r="G60" s="45">
        <f>F60/26.4</f>
        <v>31.81818181818182</v>
      </c>
      <c r="H60" s="11"/>
      <c r="I60" s="41">
        <v>600</v>
      </c>
      <c r="J60" s="42">
        <f>6*70</f>
        <v>420</v>
      </c>
      <c r="K60" s="43">
        <f t="shared" si="1"/>
        <v>15.90909090909091</v>
      </c>
      <c r="L60" s="64"/>
      <c r="M60" s="42">
        <v>1200</v>
      </c>
      <c r="N60" s="42">
        <f>12*70</f>
        <v>840</v>
      </c>
      <c r="O60" s="45">
        <f>N60/26.4</f>
        <v>31.81818181818182</v>
      </c>
    </row>
    <row r="61" spans="1:15" ht="11.25">
      <c r="A61" s="41">
        <v>700</v>
      </c>
      <c r="B61" s="42">
        <f>7*70</f>
        <v>490</v>
      </c>
      <c r="C61" s="43">
        <f t="shared" si="0"/>
        <v>18.560606060606062</v>
      </c>
      <c r="D61" s="64"/>
      <c r="E61" s="42">
        <v>1300</v>
      </c>
      <c r="F61" s="42">
        <f>13*70</f>
        <v>910</v>
      </c>
      <c r="G61" s="45">
        <f>F61/26.4</f>
        <v>34.46969696969697</v>
      </c>
      <c r="H61" s="11"/>
      <c r="I61" s="41">
        <v>700</v>
      </c>
      <c r="J61" s="42">
        <f>7*70</f>
        <v>490</v>
      </c>
      <c r="K61" s="43">
        <f t="shared" si="1"/>
        <v>18.560606060606062</v>
      </c>
      <c r="L61" s="64"/>
      <c r="M61" s="42">
        <v>1300</v>
      </c>
      <c r="N61" s="42">
        <f>13*70</f>
        <v>910</v>
      </c>
      <c r="O61" s="45">
        <f>N61/26.4</f>
        <v>34.46969696969697</v>
      </c>
    </row>
    <row r="62" spans="1:15" ht="11.25">
      <c r="A62" s="41">
        <v>800</v>
      </c>
      <c r="B62" s="42">
        <f>8*70</f>
        <v>560</v>
      </c>
      <c r="C62" s="43">
        <f t="shared" si="0"/>
        <v>21.212121212121215</v>
      </c>
      <c r="D62" s="64"/>
      <c r="E62" s="42">
        <v>1400</v>
      </c>
      <c r="F62" s="42">
        <f>14*70</f>
        <v>980</v>
      </c>
      <c r="G62" s="45">
        <f>F62/26.4</f>
        <v>37.121212121212125</v>
      </c>
      <c r="H62" s="11"/>
      <c r="I62" s="41">
        <v>800</v>
      </c>
      <c r="J62" s="42">
        <f>8*70</f>
        <v>560</v>
      </c>
      <c r="K62" s="43">
        <f t="shared" si="1"/>
        <v>21.212121212121215</v>
      </c>
      <c r="L62" s="64"/>
      <c r="M62" s="42">
        <v>1400</v>
      </c>
      <c r="N62" s="42">
        <f>14*70</f>
        <v>980</v>
      </c>
      <c r="O62" s="45">
        <f>N62/26.4</f>
        <v>37.121212121212125</v>
      </c>
    </row>
    <row r="63" spans="1:15" ht="11.25">
      <c r="A63" s="41">
        <v>900</v>
      </c>
      <c r="B63" s="42">
        <f>9*70</f>
        <v>630</v>
      </c>
      <c r="C63" s="43">
        <f t="shared" si="0"/>
        <v>23.863636363636363</v>
      </c>
      <c r="D63" s="64"/>
      <c r="E63" s="46"/>
      <c r="F63" s="47"/>
      <c r="G63" s="45"/>
      <c r="H63" s="11"/>
      <c r="I63" s="41">
        <v>900</v>
      </c>
      <c r="J63" s="42">
        <f>9*70</f>
        <v>630</v>
      </c>
      <c r="K63" s="43">
        <f t="shared" si="1"/>
        <v>23.863636363636363</v>
      </c>
      <c r="L63" s="64"/>
      <c r="M63" s="46"/>
      <c r="N63" s="47"/>
      <c r="O63" s="45"/>
    </row>
    <row r="64" spans="1:15" ht="11.25">
      <c r="A64" s="97" t="s">
        <v>56</v>
      </c>
      <c r="B64" s="98"/>
      <c r="C64" s="98"/>
      <c r="D64" s="98"/>
      <c r="E64" s="98"/>
      <c r="F64" s="98"/>
      <c r="G64" s="99"/>
      <c r="I64" s="97" t="s">
        <v>56</v>
      </c>
      <c r="J64" s="98"/>
      <c r="K64" s="98"/>
      <c r="L64" s="98"/>
      <c r="M64" s="98"/>
      <c r="N64" s="98"/>
      <c r="O64" s="99"/>
    </row>
    <row r="65" spans="1:15" ht="11.25">
      <c r="A65" s="87" t="s">
        <v>57</v>
      </c>
      <c r="B65" s="88"/>
      <c r="C65" s="88"/>
      <c r="D65" s="88"/>
      <c r="E65" s="88"/>
      <c r="F65" s="88"/>
      <c r="G65" s="89"/>
      <c r="I65" s="87" t="s">
        <v>57</v>
      </c>
      <c r="J65" s="88"/>
      <c r="K65" s="88"/>
      <c r="L65" s="88"/>
      <c r="M65" s="88"/>
      <c r="N65" s="88"/>
      <c r="O65" s="89"/>
    </row>
    <row r="66" spans="1:15" ht="11.25">
      <c r="A66" s="25" t="s">
        <v>58</v>
      </c>
      <c r="B66" s="11"/>
      <c r="C66" s="90" t="str">
        <f>F8</f>
        <v>BLUE BIRD LARVICIDE 7.6%</v>
      </c>
      <c r="D66" s="90"/>
      <c r="E66" s="90"/>
      <c r="F66" s="19" t="s">
        <v>59</v>
      </c>
      <c r="G66" s="21"/>
      <c r="I66" s="25" t="s">
        <v>58</v>
      </c>
      <c r="J66" s="11"/>
      <c r="K66" s="90" t="str">
        <f>F8</f>
        <v>BLUE BIRD LARVICIDE 7.6%</v>
      </c>
      <c r="L66" s="90"/>
      <c r="M66" s="90"/>
      <c r="N66" s="19" t="s">
        <v>59</v>
      </c>
      <c r="O66" s="21"/>
    </row>
    <row r="67" spans="1:15" ht="11.25">
      <c r="A67" s="25" t="s">
        <v>81</v>
      </c>
      <c r="B67" s="11"/>
      <c r="C67" s="11"/>
      <c r="D67" s="19"/>
      <c r="E67" s="19"/>
      <c r="F67" s="19"/>
      <c r="G67" s="21"/>
      <c r="I67" s="65" t="s">
        <v>81</v>
      </c>
      <c r="J67" s="66"/>
      <c r="K67" s="66"/>
      <c r="L67" s="67"/>
      <c r="M67" s="67"/>
      <c r="N67" s="67"/>
      <c r="O67" s="68"/>
    </row>
    <row r="68" spans="1:15" ht="11.25">
      <c r="A68" s="65"/>
      <c r="B68" s="66"/>
      <c r="C68" s="66"/>
      <c r="D68" s="67"/>
      <c r="E68" s="67"/>
      <c r="F68" s="67"/>
      <c r="G68" s="68"/>
      <c r="I68" s="25"/>
      <c r="J68" s="11"/>
      <c r="K68" s="11"/>
      <c r="L68" s="19"/>
      <c r="M68" s="19"/>
      <c r="N68" s="19"/>
      <c r="O68" s="21"/>
    </row>
    <row r="69" spans="1:15" ht="11.25">
      <c r="A69" s="91" t="s">
        <v>60</v>
      </c>
      <c r="B69" s="90"/>
      <c r="C69" s="90"/>
      <c r="D69" s="90"/>
      <c r="E69" s="90"/>
      <c r="F69" s="90"/>
      <c r="G69" s="92"/>
      <c r="I69" s="91" t="s">
        <v>60</v>
      </c>
      <c r="J69" s="90"/>
      <c r="K69" s="90"/>
      <c r="L69" s="90"/>
      <c r="M69" s="90"/>
      <c r="N69" s="90"/>
      <c r="O69" s="92"/>
    </row>
    <row r="70" spans="1:15" ht="11.25">
      <c r="A70" s="91" t="str">
        <f>F10</f>
        <v>BLUE BIRD FEED MILL, ANY CITY, ANY STATE 55555</v>
      </c>
      <c r="B70" s="90"/>
      <c r="C70" s="90"/>
      <c r="D70" s="90"/>
      <c r="E70" s="90"/>
      <c r="F70" s="90"/>
      <c r="G70" s="92"/>
      <c r="I70" s="91" t="str">
        <f>F10</f>
        <v>BLUE BIRD FEED MILL, ANY CITY, ANY STATE 55555</v>
      </c>
      <c r="J70" s="90"/>
      <c r="K70" s="90"/>
      <c r="L70" s="90"/>
      <c r="M70" s="90"/>
      <c r="N70" s="90"/>
      <c r="O70" s="92"/>
    </row>
    <row r="71" spans="1:15" ht="11.25">
      <c r="A71" s="69"/>
      <c r="B71" s="18"/>
      <c r="C71" s="18"/>
      <c r="D71" s="18"/>
      <c r="E71" s="18"/>
      <c r="F71" s="18"/>
      <c r="G71" s="70"/>
      <c r="I71" s="69"/>
      <c r="J71" s="18"/>
      <c r="K71" s="18"/>
      <c r="L71" s="18"/>
      <c r="M71" s="18"/>
      <c r="N71" s="18"/>
      <c r="O71" s="70"/>
    </row>
    <row r="72" spans="1:15" ht="11.25">
      <c r="A72" s="91" t="s">
        <v>61</v>
      </c>
      <c r="B72" s="90"/>
      <c r="C72" s="90"/>
      <c r="D72" s="90"/>
      <c r="E72" s="90"/>
      <c r="F72" s="90"/>
      <c r="G72" s="92"/>
      <c r="I72" s="91" t="s">
        <v>61</v>
      </c>
      <c r="J72" s="90"/>
      <c r="K72" s="90"/>
      <c r="L72" s="90"/>
      <c r="M72" s="90"/>
      <c r="N72" s="90"/>
      <c r="O72" s="92"/>
    </row>
    <row r="73" spans="1:15" ht="12" thickBot="1">
      <c r="A73" s="71" t="s">
        <v>62</v>
      </c>
      <c r="B73" s="72"/>
      <c r="C73" s="72"/>
      <c r="D73" s="72"/>
      <c r="E73" s="72"/>
      <c r="F73" s="73" t="s">
        <v>63</v>
      </c>
      <c r="G73" s="74">
        <f>C21</f>
        <v>42723</v>
      </c>
      <c r="I73" s="71" t="s">
        <v>62</v>
      </c>
      <c r="J73" s="72"/>
      <c r="K73" s="72"/>
      <c r="L73" s="72"/>
      <c r="M73" s="72"/>
      <c r="N73" s="73" t="s">
        <v>63</v>
      </c>
      <c r="O73" s="74">
        <f>C21</f>
        <v>42723</v>
      </c>
    </row>
    <row r="74" ht="10.5" customHeight="1"/>
    <row r="75" spans="1:6" ht="12">
      <c r="A75" s="93" t="s">
        <v>64</v>
      </c>
      <c r="B75" s="94"/>
      <c r="C75" s="94"/>
      <c r="D75" s="94"/>
      <c r="E75" s="94"/>
      <c r="F75" s="94"/>
    </row>
    <row r="76" spans="1:6" ht="12.75" customHeight="1">
      <c r="A76" s="84" t="s">
        <v>65</v>
      </c>
      <c r="B76" s="84"/>
      <c r="C76" s="84"/>
      <c r="D76" s="84" t="str">
        <f>F2</f>
        <v>JAMES SMITH Dairy Beef</v>
      </c>
      <c r="E76" s="84"/>
      <c r="F76" s="84"/>
    </row>
    <row r="77" spans="1:6" ht="12.75" customHeight="1">
      <c r="A77" s="84" t="s">
        <v>66</v>
      </c>
      <c r="B77" s="84"/>
      <c r="C77" s="84"/>
      <c r="D77" s="86">
        <f>F4</f>
        <v>10001</v>
      </c>
      <c r="E77" s="86"/>
      <c r="F77" s="86"/>
    </row>
    <row r="78" spans="1:6" ht="12.75" customHeight="1">
      <c r="A78" s="84" t="s">
        <v>67</v>
      </c>
      <c r="B78" s="84"/>
      <c r="C78" s="84"/>
      <c r="D78" s="84" t="str">
        <f>F3</f>
        <v>Smith D Beef Nov 16</v>
      </c>
      <c r="E78" s="84"/>
      <c r="F78" s="84"/>
    </row>
    <row r="79" spans="1:6" ht="12.75" customHeight="1">
      <c r="A79" s="84" t="s">
        <v>68</v>
      </c>
      <c r="B79" s="84"/>
      <c r="C79" s="84"/>
      <c r="D79" s="84" t="str">
        <f>F8</f>
        <v>BLUE BIRD LARVICIDE 7.6%</v>
      </c>
      <c r="E79" s="84"/>
      <c r="F79" s="84"/>
    </row>
    <row r="80" spans="1:6" ht="12.75" customHeight="1">
      <c r="A80" s="84" t="s">
        <v>69</v>
      </c>
      <c r="B80" s="84"/>
      <c r="C80" s="84"/>
      <c r="D80" s="85">
        <f>F9</f>
        <v>35272.73</v>
      </c>
      <c r="E80" s="85"/>
      <c r="F80" s="85"/>
    </row>
    <row r="81" spans="1:6" ht="12.75" customHeight="1">
      <c r="A81" s="84" t="s">
        <v>5</v>
      </c>
      <c r="B81" s="84"/>
      <c r="C81" s="84"/>
      <c r="D81" s="84">
        <f>F6</f>
        <v>2000</v>
      </c>
      <c r="E81" s="84"/>
      <c r="F81" s="84"/>
    </row>
    <row r="82" spans="1:6" ht="12.75" customHeight="1">
      <c r="A82" s="84" t="s">
        <v>70</v>
      </c>
      <c r="B82" s="84"/>
      <c r="C82" s="84"/>
      <c r="D82" s="84">
        <f>F7</f>
        <v>10</v>
      </c>
      <c r="E82" s="84"/>
      <c r="F82" s="84"/>
    </row>
    <row r="83" spans="1:6" ht="12">
      <c r="A83" s="75"/>
      <c r="B83" s="76"/>
      <c r="C83" s="76"/>
      <c r="D83" s="77"/>
      <c r="E83" s="77"/>
      <c r="F83" s="77"/>
    </row>
    <row r="84" spans="1:6" ht="12">
      <c r="A84" s="82" t="s">
        <v>71</v>
      </c>
      <c r="B84" s="83"/>
      <c r="C84" s="83"/>
      <c r="D84" s="83"/>
      <c r="E84" s="83"/>
      <c r="F84" s="83"/>
    </row>
    <row r="85" spans="1:6" ht="12">
      <c r="A85" s="84" t="s">
        <v>72</v>
      </c>
      <c r="B85" s="84"/>
      <c r="C85" s="84"/>
      <c r="D85" s="84"/>
      <c r="E85" s="84"/>
      <c r="F85" s="78">
        <f>I13</f>
        <v>352.72730000000007</v>
      </c>
    </row>
    <row r="86" spans="1:6" ht="12">
      <c r="A86" s="84" t="s">
        <v>73</v>
      </c>
      <c r="B86" s="84"/>
      <c r="C86" s="84"/>
      <c r="D86" s="84"/>
      <c r="E86" s="84"/>
      <c r="F86" s="79" t="s">
        <v>74</v>
      </c>
    </row>
    <row r="87" spans="1:6" ht="12">
      <c r="A87" s="77"/>
      <c r="B87" s="77"/>
      <c r="C87" s="77"/>
      <c r="D87" s="77"/>
      <c r="E87" s="77"/>
      <c r="F87" s="77"/>
    </row>
  </sheetData>
  <sheetProtection sheet="1" objects="1" scenarios="1"/>
  <mergeCells count="72">
    <mergeCell ref="A4:E4"/>
    <mergeCell ref="F4:J4"/>
    <mergeCell ref="F1:J1"/>
    <mergeCell ref="A2:E2"/>
    <mergeCell ref="F2:J2"/>
    <mergeCell ref="A3:E3"/>
    <mergeCell ref="F3:J3"/>
    <mergeCell ref="A5:E5"/>
    <mergeCell ref="F5:J5"/>
    <mergeCell ref="A6:E6"/>
    <mergeCell ref="F6:J6"/>
    <mergeCell ref="A7:E7"/>
    <mergeCell ref="F7:J7"/>
    <mergeCell ref="D17:E17"/>
    <mergeCell ref="A8:E8"/>
    <mergeCell ref="F8:J8"/>
    <mergeCell ref="A9:E9"/>
    <mergeCell ref="F9:J9"/>
    <mergeCell ref="A10:E10"/>
    <mergeCell ref="F10:J10"/>
    <mergeCell ref="E13:H13"/>
    <mergeCell ref="I13:J13"/>
    <mergeCell ref="E14:H14"/>
    <mergeCell ref="I14:J14"/>
    <mergeCell ref="C16:E16"/>
    <mergeCell ref="A21:B21"/>
    <mergeCell ref="A22:G22"/>
    <mergeCell ref="I22:O22"/>
    <mergeCell ref="A24:D24"/>
    <mergeCell ref="E24:F24"/>
    <mergeCell ref="I24:L24"/>
    <mergeCell ref="M24:N24"/>
    <mergeCell ref="A25:G25"/>
    <mergeCell ref="I25:O25"/>
    <mergeCell ref="A28:G28"/>
    <mergeCell ref="I28:O28"/>
    <mergeCell ref="A32:G32"/>
    <mergeCell ref="I32:O32"/>
    <mergeCell ref="A33:C33"/>
    <mergeCell ref="I33:K33"/>
    <mergeCell ref="A35:G35"/>
    <mergeCell ref="I35:O35"/>
    <mergeCell ref="A64:G64"/>
    <mergeCell ref="I64:O64"/>
    <mergeCell ref="A76:C76"/>
    <mergeCell ref="D76:F76"/>
    <mergeCell ref="A65:G65"/>
    <mergeCell ref="I65:O65"/>
    <mergeCell ref="C66:E66"/>
    <mergeCell ref="K66:M66"/>
    <mergeCell ref="A69:G69"/>
    <mergeCell ref="I69:O69"/>
    <mergeCell ref="A70:G70"/>
    <mergeCell ref="I70:O70"/>
    <mergeCell ref="A72:G72"/>
    <mergeCell ref="I72:O72"/>
    <mergeCell ref="A75:F75"/>
    <mergeCell ref="A77:C77"/>
    <mergeCell ref="D77:F77"/>
    <mergeCell ref="A78:C78"/>
    <mergeCell ref="D78:F78"/>
    <mergeCell ref="A79:C79"/>
    <mergeCell ref="D79:F79"/>
    <mergeCell ref="A84:F84"/>
    <mergeCell ref="A85:E85"/>
    <mergeCell ref="A86:E86"/>
    <mergeCell ref="A80:C80"/>
    <mergeCell ref="D80:F80"/>
    <mergeCell ref="A81:C81"/>
    <mergeCell ref="D81:F81"/>
    <mergeCell ref="A82:C82"/>
    <mergeCell ref="D82:F8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75</v>
      </c>
    </row>
    <row r="3" spans="1:9" ht="15">
      <c r="A3" t="s">
        <v>76</v>
      </c>
      <c r="E3" t="s">
        <v>76</v>
      </c>
      <c r="I3" t="s">
        <v>76</v>
      </c>
    </row>
    <row r="4" spans="1:11" ht="15">
      <c r="A4" t="s">
        <v>77</v>
      </c>
      <c r="B4" s="123" t="str">
        <f>Template!F2</f>
        <v>JAMES SMITH Dairy Beef</v>
      </c>
      <c r="C4" s="123"/>
      <c r="E4" t="s">
        <v>77</v>
      </c>
      <c r="F4" s="123" t="str">
        <f>$B$4</f>
        <v>JAMES SMITH Dairy Beef</v>
      </c>
      <c r="G4" s="123"/>
      <c r="I4" t="s">
        <v>77</v>
      </c>
      <c r="J4" s="123" t="str">
        <f>$B$4</f>
        <v>JAMES SMITH Dairy Beef</v>
      </c>
      <c r="K4" s="123"/>
    </row>
    <row r="5" spans="1:11" ht="15">
      <c r="A5" t="s">
        <v>78</v>
      </c>
      <c r="B5" s="122">
        <f>Template!F5</f>
        <v>42736</v>
      </c>
      <c r="C5" s="122"/>
      <c r="E5" t="s">
        <v>78</v>
      </c>
      <c r="F5" s="122">
        <f>$B$5</f>
        <v>42736</v>
      </c>
      <c r="G5" s="122"/>
      <c r="I5" t="s">
        <v>78</v>
      </c>
      <c r="J5" s="122">
        <f>$B$5</f>
        <v>42736</v>
      </c>
      <c r="K5" s="122"/>
    </row>
    <row r="6" spans="1:11" ht="15">
      <c r="A6" t="s">
        <v>66</v>
      </c>
      <c r="B6" s="123">
        <f>Template!F4</f>
        <v>10001</v>
      </c>
      <c r="C6" s="123"/>
      <c r="E6" t="s">
        <v>66</v>
      </c>
      <c r="F6" s="123">
        <f>$B$6</f>
        <v>10001</v>
      </c>
      <c r="G6" s="123"/>
      <c r="I6" t="s">
        <v>66</v>
      </c>
      <c r="J6" s="123">
        <f>$B$6</f>
        <v>10001</v>
      </c>
      <c r="K6" s="123"/>
    </row>
    <row r="9" spans="1:9" ht="15">
      <c r="A9" t="s">
        <v>76</v>
      </c>
      <c r="E9" t="s">
        <v>76</v>
      </c>
      <c r="I9" t="s">
        <v>76</v>
      </c>
    </row>
    <row r="10" spans="1:11" ht="15">
      <c r="A10" t="s">
        <v>77</v>
      </c>
      <c r="B10" s="123" t="str">
        <f>$B$4</f>
        <v>JAMES SMITH Dairy Beef</v>
      </c>
      <c r="C10" s="123"/>
      <c r="E10" t="s">
        <v>77</v>
      </c>
      <c r="F10" s="123" t="str">
        <f>$B$4</f>
        <v>JAMES SMITH Dairy Beef</v>
      </c>
      <c r="G10" s="123"/>
      <c r="I10" t="s">
        <v>77</v>
      </c>
      <c r="J10" s="123" t="str">
        <f>$B$4</f>
        <v>JAMES SMITH Dairy Beef</v>
      </c>
      <c r="K10" s="123"/>
    </row>
    <row r="11" spans="1:11" ht="15">
      <c r="A11" t="s">
        <v>78</v>
      </c>
      <c r="B11" s="122">
        <f>$B$5</f>
        <v>42736</v>
      </c>
      <c r="C11" s="122"/>
      <c r="E11" t="s">
        <v>78</v>
      </c>
      <c r="F11" s="122">
        <f>$B$5</f>
        <v>42736</v>
      </c>
      <c r="G11" s="122"/>
      <c r="I11" t="s">
        <v>78</v>
      </c>
      <c r="J11" s="122">
        <f>$B$5</f>
        <v>42736</v>
      </c>
      <c r="K11" s="122"/>
    </row>
    <row r="12" spans="1:11" ht="15">
      <c r="A12" t="s">
        <v>66</v>
      </c>
      <c r="B12" s="123">
        <f>$B$6</f>
        <v>10001</v>
      </c>
      <c r="C12" s="123"/>
      <c r="E12" t="s">
        <v>66</v>
      </c>
      <c r="F12" s="123">
        <f>$B$6</f>
        <v>10001</v>
      </c>
      <c r="G12" s="123"/>
      <c r="I12" t="s">
        <v>66</v>
      </c>
      <c r="J12" s="123">
        <f>$B$6</f>
        <v>10001</v>
      </c>
      <c r="K12" s="123"/>
    </row>
    <row r="15" spans="1:9" ht="15">
      <c r="A15" t="s">
        <v>76</v>
      </c>
      <c r="E15" t="s">
        <v>76</v>
      </c>
      <c r="I15" t="s">
        <v>76</v>
      </c>
    </row>
    <row r="16" spans="1:11" ht="15">
      <c r="A16" t="s">
        <v>77</v>
      </c>
      <c r="B16" s="123" t="str">
        <f>$B$4</f>
        <v>JAMES SMITH Dairy Beef</v>
      </c>
      <c r="C16" s="123"/>
      <c r="E16" t="s">
        <v>77</v>
      </c>
      <c r="F16" s="123" t="str">
        <f>$B$4</f>
        <v>JAMES SMITH Dairy Beef</v>
      </c>
      <c r="G16" s="123"/>
      <c r="I16" t="s">
        <v>77</v>
      </c>
      <c r="J16" s="123" t="str">
        <f>$B$4</f>
        <v>JAMES SMITH Dairy Beef</v>
      </c>
      <c r="K16" s="123"/>
    </row>
    <row r="17" spans="1:11" ht="15">
      <c r="A17" t="s">
        <v>78</v>
      </c>
      <c r="B17" s="122">
        <f>$B$5</f>
        <v>42736</v>
      </c>
      <c r="C17" s="122"/>
      <c r="E17" t="s">
        <v>78</v>
      </c>
      <c r="F17" s="122">
        <f>$B$5</f>
        <v>42736</v>
      </c>
      <c r="G17" s="122"/>
      <c r="I17" t="s">
        <v>78</v>
      </c>
      <c r="J17" s="122">
        <f>$B$5</f>
        <v>42736</v>
      </c>
      <c r="K17" s="122"/>
    </row>
    <row r="18" spans="1:11" ht="15">
      <c r="A18" t="s">
        <v>66</v>
      </c>
      <c r="B18" s="123">
        <f>$B$6</f>
        <v>10001</v>
      </c>
      <c r="C18" s="123"/>
      <c r="E18" t="s">
        <v>66</v>
      </c>
      <c r="F18" s="123">
        <f>$B$6</f>
        <v>10001</v>
      </c>
      <c r="G18" s="123"/>
      <c r="I18" t="s">
        <v>66</v>
      </c>
      <c r="J18" s="123">
        <f>$B$6</f>
        <v>10001</v>
      </c>
      <c r="K18" s="123"/>
    </row>
    <row r="21" spans="1:9" ht="15">
      <c r="A21" t="s">
        <v>76</v>
      </c>
      <c r="E21" t="s">
        <v>76</v>
      </c>
      <c r="I21" t="s">
        <v>76</v>
      </c>
    </row>
    <row r="22" spans="1:11" ht="15">
      <c r="A22" t="s">
        <v>77</v>
      </c>
      <c r="B22" s="123" t="str">
        <f>$B$4</f>
        <v>JAMES SMITH Dairy Beef</v>
      </c>
      <c r="C22" s="123"/>
      <c r="E22" t="s">
        <v>77</v>
      </c>
      <c r="F22" s="123" t="str">
        <f>$B$4</f>
        <v>JAMES SMITH Dairy Beef</v>
      </c>
      <c r="G22" s="123"/>
      <c r="I22" t="s">
        <v>77</v>
      </c>
      <c r="J22" s="123" t="str">
        <f>$B$4</f>
        <v>JAMES SMITH Dairy Beef</v>
      </c>
      <c r="K22" s="123"/>
    </row>
    <row r="23" spans="1:11" ht="15">
      <c r="A23" t="s">
        <v>78</v>
      </c>
      <c r="B23" s="122">
        <f>$B$5</f>
        <v>42736</v>
      </c>
      <c r="C23" s="122"/>
      <c r="E23" t="s">
        <v>78</v>
      </c>
      <c r="F23" s="122">
        <f>$B$5</f>
        <v>42736</v>
      </c>
      <c r="G23" s="122"/>
      <c r="I23" t="s">
        <v>78</v>
      </c>
      <c r="J23" s="122">
        <f>$B$5</f>
        <v>42736</v>
      </c>
      <c r="K23" s="122"/>
    </row>
    <row r="24" spans="1:11" ht="15">
      <c r="A24" t="s">
        <v>66</v>
      </c>
      <c r="B24" s="123">
        <f>$B$6</f>
        <v>10001</v>
      </c>
      <c r="C24" s="123"/>
      <c r="E24" t="s">
        <v>66</v>
      </c>
      <c r="F24" s="123">
        <f>$B$6</f>
        <v>10001</v>
      </c>
      <c r="G24" s="123"/>
      <c r="I24" t="s">
        <v>66</v>
      </c>
      <c r="J24" s="123">
        <f>$B$6</f>
        <v>10001</v>
      </c>
      <c r="K24" s="123"/>
    </row>
    <row r="26" spans="1:9" ht="15">
      <c r="A26" t="s">
        <v>76</v>
      </c>
      <c r="E26" t="s">
        <v>76</v>
      </c>
      <c r="I26" t="s">
        <v>76</v>
      </c>
    </row>
    <row r="27" spans="1:11" ht="15">
      <c r="A27" t="s">
        <v>77</v>
      </c>
      <c r="B27" s="123" t="str">
        <f>$B$4</f>
        <v>JAMES SMITH Dairy Beef</v>
      </c>
      <c r="C27" s="123"/>
      <c r="E27" t="s">
        <v>77</v>
      </c>
      <c r="F27" s="123" t="str">
        <f>$B$4</f>
        <v>JAMES SMITH Dairy Beef</v>
      </c>
      <c r="G27" s="123"/>
      <c r="I27" t="s">
        <v>77</v>
      </c>
      <c r="J27" s="123" t="str">
        <f>$B$4</f>
        <v>JAMES SMITH Dairy Beef</v>
      </c>
      <c r="K27" s="123"/>
    </row>
    <row r="28" spans="1:11" ht="15">
      <c r="A28" t="s">
        <v>78</v>
      </c>
      <c r="B28" s="122">
        <f>$B$5</f>
        <v>42736</v>
      </c>
      <c r="C28" s="122"/>
      <c r="E28" t="s">
        <v>78</v>
      </c>
      <c r="F28" s="122">
        <f>$B$5</f>
        <v>42736</v>
      </c>
      <c r="G28" s="122"/>
      <c r="I28" t="s">
        <v>78</v>
      </c>
      <c r="J28" s="122">
        <f>$B$5</f>
        <v>42736</v>
      </c>
      <c r="K28" s="122"/>
    </row>
    <row r="29" spans="1:11" ht="15">
      <c r="A29" t="s">
        <v>66</v>
      </c>
      <c r="B29" s="123">
        <f>$B$6</f>
        <v>10001</v>
      </c>
      <c r="C29" s="123"/>
      <c r="E29" t="s">
        <v>66</v>
      </c>
      <c r="F29" s="123">
        <f>$B$6</f>
        <v>10001</v>
      </c>
      <c r="G29" s="123"/>
      <c r="I29" t="s">
        <v>66</v>
      </c>
      <c r="J29" s="123">
        <f>$B$6</f>
        <v>10001</v>
      </c>
      <c r="K29" s="123"/>
    </row>
    <row r="32" spans="1:9" ht="15">
      <c r="A32" t="s">
        <v>76</v>
      </c>
      <c r="E32" t="s">
        <v>76</v>
      </c>
      <c r="I32" t="s">
        <v>76</v>
      </c>
    </row>
    <row r="33" spans="1:11" ht="15">
      <c r="A33" t="s">
        <v>77</v>
      </c>
      <c r="B33" s="123" t="str">
        <f>$B$4</f>
        <v>JAMES SMITH Dairy Beef</v>
      </c>
      <c r="C33" s="123"/>
      <c r="E33" t="s">
        <v>77</v>
      </c>
      <c r="F33" s="123" t="str">
        <f>$B$4</f>
        <v>JAMES SMITH Dairy Beef</v>
      </c>
      <c r="G33" s="123"/>
      <c r="I33" t="s">
        <v>77</v>
      </c>
      <c r="J33" s="123" t="str">
        <f>$B$4</f>
        <v>JAMES SMITH Dairy Beef</v>
      </c>
      <c r="K33" s="123"/>
    </row>
    <row r="34" spans="1:11" ht="15">
      <c r="A34" t="s">
        <v>78</v>
      </c>
      <c r="B34" s="122">
        <f>$B$5</f>
        <v>42736</v>
      </c>
      <c r="C34" s="122"/>
      <c r="E34" t="s">
        <v>78</v>
      </c>
      <c r="F34" s="122">
        <f>$B$5</f>
        <v>42736</v>
      </c>
      <c r="G34" s="122"/>
      <c r="I34" t="s">
        <v>78</v>
      </c>
      <c r="J34" s="122">
        <f>$B$5</f>
        <v>42736</v>
      </c>
      <c r="K34" s="122"/>
    </row>
    <row r="35" spans="1:11" ht="15">
      <c r="A35" t="s">
        <v>66</v>
      </c>
      <c r="B35" s="123">
        <f>$B$6</f>
        <v>10001</v>
      </c>
      <c r="C35" s="123"/>
      <c r="E35" t="s">
        <v>66</v>
      </c>
      <c r="F35" s="123">
        <f>$B$6</f>
        <v>10001</v>
      </c>
      <c r="G35" s="123"/>
      <c r="I35" t="s">
        <v>66</v>
      </c>
      <c r="J35" s="123">
        <f>$B$6</f>
        <v>10001</v>
      </c>
      <c r="K35" s="123"/>
    </row>
    <row r="38" spans="1:9" ht="15">
      <c r="A38" t="s">
        <v>76</v>
      </c>
      <c r="E38" t="s">
        <v>76</v>
      </c>
      <c r="I38" t="s">
        <v>76</v>
      </c>
    </row>
    <row r="39" spans="1:11" ht="15">
      <c r="A39" t="s">
        <v>77</v>
      </c>
      <c r="B39" s="123" t="str">
        <f>$B$4</f>
        <v>JAMES SMITH Dairy Beef</v>
      </c>
      <c r="C39" s="123"/>
      <c r="E39" t="s">
        <v>77</v>
      </c>
      <c r="F39" s="123" t="str">
        <f>$B$4</f>
        <v>JAMES SMITH Dairy Beef</v>
      </c>
      <c r="G39" s="123"/>
      <c r="I39" t="s">
        <v>77</v>
      </c>
      <c r="J39" s="123" t="str">
        <f>$B$4</f>
        <v>JAMES SMITH Dairy Beef</v>
      </c>
      <c r="K39" s="123"/>
    </row>
    <row r="40" spans="1:11" ht="15">
      <c r="A40" t="s">
        <v>78</v>
      </c>
      <c r="B40" s="122">
        <f>$B$5</f>
        <v>42736</v>
      </c>
      <c r="C40" s="122"/>
      <c r="E40" t="s">
        <v>78</v>
      </c>
      <c r="F40" s="122">
        <f>$B$5</f>
        <v>42736</v>
      </c>
      <c r="G40" s="122"/>
      <c r="I40" t="s">
        <v>78</v>
      </c>
      <c r="J40" s="122">
        <f>$B$5</f>
        <v>42736</v>
      </c>
      <c r="K40" s="122"/>
    </row>
    <row r="41" spans="1:11" ht="15">
      <c r="A41" t="s">
        <v>66</v>
      </c>
      <c r="B41" s="123">
        <f>$B$6</f>
        <v>10001</v>
      </c>
      <c r="C41" s="123"/>
      <c r="E41" t="s">
        <v>66</v>
      </c>
      <c r="F41" s="123">
        <f>$B$6</f>
        <v>10001</v>
      </c>
      <c r="G41" s="123"/>
      <c r="I41" t="s">
        <v>66</v>
      </c>
      <c r="J41" s="123">
        <f>$B$6</f>
        <v>10001</v>
      </c>
      <c r="K41" s="123"/>
    </row>
    <row r="44" spans="1:9" ht="15">
      <c r="A44" t="s">
        <v>76</v>
      </c>
      <c r="E44" t="s">
        <v>76</v>
      </c>
      <c r="I44" t="s">
        <v>76</v>
      </c>
    </row>
    <row r="45" spans="1:11" ht="15">
      <c r="A45" t="s">
        <v>77</v>
      </c>
      <c r="B45" s="123" t="str">
        <f>$B$4</f>
        <v>JAMES SMITH Dairy Beef</v>
      </c>
      <c r="C45" s="123"/>
      <c r="E45" t="s">
        <v>77</v>
      </c>
      <c r="F45" s="123" t="str">
        <f>$B$4</f>
        <v>JAMES SMITH Dairy Beef</v>
      </c>
      <c r="G45" s="123"/>
      <c r="I45" t="s">
        <v>77</v>
      </c>
      <c r="J45" s="123" t="str">
        <f>$B$4</f>
        <v>JAMES SMITH Dairy Beef</v>
      </c>
      <c r="K45" s="123"/>
    </row>
    <row r="46" spans="1:11" ht="15">
      <c r="A46" t="s">
        <v>78</v>
      </c>
      <c r="B46" s="122">
        <f>$B$5</f>
        <v>42736</v>
      </c>
      <c r="C46" s="122"/>
      <c r="E46" t="s">
        <v>78</v>
      </c>
      <c r="F46" s="122">
        <f>$B$5</f>
        <v>42736</v>
      </c>
      <c r="G46" s="122"/>
      <c r="I46" t="s">
        <v>78</v>
      </c>
      <c r="J46" s="122">
        <f>$B$5</f>
        <v>42736</v>
      </c>
      <c r="K46" s="122"/>
    </row>
    <row r="47" spans="1:11" ht="15">
      <c r="A47" t="s">
        <v>66</v>
      </c>
      <c r="B47" s="123">
        <f>$B$6</f>
        <v>10001</v>
      </c>
      <c r="C47" s="123"/>
      <c r="E47" t="s">
        <v>66</v>
      </c>
      <c r="F47" s="123">
        <f>$B$6</f>
        <v>10001</v>
      </c>
      <c r="G47" s="123"/>
      <c r="I47" t="s">
        <v>66</v>
      </c>
      <c r="J47" s="123">
        <f>$B$6</f>
        <v>10001</v>
      </c>
      <c r="K47" s="123"/>
    </row>
    <row r="50" spans="1:9" ht="15">
      <c r="A50" t="s">
        <v>76</v>
      </c>
      <c r="E50" t="s">
        <v>76</v>
      </c>
      <c r="I50" t="s">
        <v>76</v>
      </c>
    </row>
    <row r="51" spans="1:11" ht="15">
      <c r="A51" t="s">
        <v>77</v>
      </c>
      <c r="B51" s="123" t="str">
        <f>$B$4</f>
        <v>JAMES SMITH Dairy Beef</v>
      </c>
      <c r="C51" s="123"/>
      <c r="E51" t="s">
        <v>77</v>
      </c>
      <c r="F51" s="123" t="str">
        <f>$B$4</f>
        <v>JAMES SMITH Dairy Beef</v>
      </c>
      <c r="G51" s="123"/>
      <c r="I51" t="s">
        <v>77</v>
      </c>
      <c r="J51" s="123" t="str">
        <f>$B$4</f>
        <v>JAMES SMITH Dairy Beef</v>
      </c>
      <c r="K51" s="123"/>
    </row>
    <row r="52" spans="1:11" ht="15">
      <c r="A52" t="s">
        <v>78</v>
      </c>
      <c r="B52" s="122">
        <f>$B$5</f>
        <v>42736</v>
      </c>
      <c r="C52" s="122"/>
      <c r="E52" t="s">
        <v>78</v>
      </c>
      <c r="F52" s="122">
        <f>$B$5</f>
        <v>42736</v>
      </c>
      <c r="G52" s="122"/>
      <c r="I52" t="s">
        <v>78</v>
      </c>
      <c r="J52" s="122">
        <f>$B$5</f>
        <v>42736</v>
      </c>
      <c r="K52" s="122"/>
    </row>
    <row r="53" spans="1:11" ht="15">
      <c r="A53" t="s">
        <v>66</v>
      </c>
      <c r="B53" s="123">
        <f>$B$6</f>
        <v>10001</v>
      </c>
      <c r="C53" s="123"/>
      <c r="E53" t="s">
        <v>66</v>
      </c>
      <c r="F53" s="123">
        <f>$B$6</f>
        <v>10001</v>
      </c>
      <c r="G53" s="123"/>
      <c r="I53" t="s">
        <v>66</v>
      </c>
      <c r="J53" s="123">
        <f>$B$6</f>
        <v>10001</v>
      </c>
      <c r="K53" s="123"/>
    </row>
    <row r="56" spans="1:9" ht="15">
      <c r="A56" t="s">
        <v>76</v>
      </c>
      <c r="E56" t="s">
        <v>76</v>
      </c>
      <c r="I56" t="s">
        <v>76</v>
      </c>
    </row>
    <row r="57" spans="1:11" ht="15">
      <c r="A57" t="s">
        <v>77</v>
      </c>
      <c r="B57" s="123" t="str">
        <f>$B$4</f>
        <v>JAMES SMITH Dairy Beef</v>
      </c>
      <c r="C57" s="123"/>
      <c r="E57" t="s">
        <v>77</v>
      </c>
      <c r="F57" s="123" t="str">
        <f>$B$4</f>
        <v>JAMES SMITH Dairy Beef</v>
      </c>
      <c r="G57" s="123"/>
      <c r="I57" t="s">
        <v>77</v>
      </c>
      <c r="J57" s="123" t="str">
        <f>$B$4</f>
        <v>JAMES SMITH Dairy Beef</v>
      </c>
      <c r="K57" s="123"/>
    </row>
    <row r="58" spans="1:11" ht="15">
      <c r="A58" t="s">
        <v>78</v>
      </c>
      <c r="B58" s="122">
        <f>$B$5</f>
        <v>42736</v>
      </c>
      <c r="C58" s="122"/>
      <c r="E58" t="s">
        <v>78</v>
      </c>
      <c r="F58" s="122">
        <f>$B$5</f>
        <v>42736</v>
      </c>
      <c r="G58" s="122"/>
      <c r="I58" t="s">
        <v>78</v>
      </c>
      <c r="J58" s="122">
        <f>$B$5</f>
        <v>42736</v>
      </c>
      <c r="K58" s="122"/>
    </row>
    <row r="59" spans="1:11" ht="15">
      <c r="A59" t="s">
        <v>66</v>
      </c>
      <c r="B59" s="123">
        <f>$B$6</f>
        <v>10001</v>
      </c>
      <c r="C59" s="123"/>
      <c r="E59" t="s">
        <v>66</v>
      </c>
      <c r="F59" s="123">
        <f>$B$6</f>
        <v>10001</v>
      </c>
      <c r="G59" s="123"/>
      <c r="I59" t="s">
        <v>66</v>
      </c>
      <c r="J59" s="123">
        <f>$B$6</f>
        <v>10001</v>
      </c>
      <c r="K59" s="123"/>
    </row>
  </sheetData>
  <sheetProtection/>
  <mergeCells count="90">
    <mergeCell ref="B4:C4"/>
    <mergeCell ref="F4:G4"/>
    <mergeCell ref="J4:K4"/>
    <mergeCell ref="B5:C5"/>
    <mergeCell ref="F5:G5"/>
    <mergeCell ref="J5:K5"/>
    <mergeCell ref="B6:C6"/>
    <mergeCell ref="F6:G6"/>
    <mergeCell ref="J6:K6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7:C57"/>
    <mergeCell ref="F57:G57"/>
    <mergeCell ref="J57:K57"/>
    <mergeCell ref="B58:C58"/>
    <mergeCell ref="F58:G58"/>
    <mergeCell ref="J58:K58"/>
    <mergeCell ref="B59:C59"/>
    <mergeCell ref="F59:G59"/>
    <mergeCell ref="J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Bartley, Heather</dc:creator>
  <cp:keywords/>
  <dc:description/>
  <cp:lastModifiedBy>Gilson, Donna J</cp:lastModifiedBy>
  <cp:lastPrinted>2016-12-19T14:09:46Z</cp:lastPrinted>
  <dcterms:created xsi:type="dcterms:W3CDTF">2016-12-19T14:06:51Z</dcterms:created>
  <dcterms:modified xsi:type="dcterms:W3CDTF">2018-05-01T13:33:16Z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/>
  </property>
  <property fmtid="{D5CDD505-2E9C-101B-9397-08002B2CF9AE}" pid="4" name=".divisi">
    <vt:lpwstr>3</vt:lpwstr>
  </property>
  <property fmtid="{D5CDD505-2E9C-101B-9397-08002B2CF9AE}" pid="5" name=".globalNavigati">
    <vt:lpwstr>10</vt:lpwstr>
  </property>
  <property fmtid="{D5CDD505-2E9C-101B-9397-08002B2CF9AE}" pid="6" name=".progr">
    <vt:lpwstr/>
  </property>
</Properties>
</file>