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arm\ac\Programs Section\FEED\Excel Medicated Feed Templates\2017 Updates\CATTLE\"/>
    </mc:Choice>
  </mc:AlternateContent>
  <bookViews>
    <workbookView xWindow="360" yWindow="90" windowWidth="11445" windowHeight="6795"/>
  </bookViews>
  <sheets>
    <sheet name="Template" sheetId="5" r:id="rId1"/>
    <sheet name="Bag Labels" sheetId="6" r:id="rId2"/>
    <sheet name="Calculator" sheetId="7" r:id="rId3"/>
    <sheet name="Drop downs" sheetId="8" state="hidden" r:id="rId4"/>
  </sheets>
  <definedNames>
    <definedName name="_xlnm.Print_Area" localSheetId="0">Template!$A$28:$O$64</definedName>
    <definedName name="Withdraw">'Drop downs'!$A$1:$A$2</definedName>
  </definedNames>
  <calcPr calcId="152511"/>
</workbook>
</file>

<file path=xl/calcChain.xml><?xml version="1.0" encoding="utf-8"?>
<calcChain xmlns="http://schemas.openxmlformats.org/spreadsheetml/2006/main">
  <c r="J57" i="5" l="1"/>
  <c r="B57" i="5"/>
  <c r="M55" i="5"/>
  <c r="E55" i="5"/>
  <c r="M38" i="5"/>
  <c r="E38" i="5"/>
  <c r="A39" i="5"/>
  <c r="I39" i="5" s="1"/>
  <c r="B6" i="6"/>
  <c r="B24" i="6" s="1"/>
  <c r="B5" i="6"/>
  <c r="F40" i="6" s="1"/>
  <c r="B4" i="6"/>
  <c r="J57" i="6" s="1"/>
  <c r="E46" i="5"/>
  <c r="B52" i="5" s="1"/>
  <c r="D52" i="5" s="1"/>
  <c r="I41" i="5"/>
  <c r="G31" i="7"/>
  <c r="E31" i="7"/>
  <c r="J8" i="7"/>
  <c r="H28" i="7"/>
  <c r="H27" i="7"/>
  <c r="H26" i="7"/>
  <c r="H24" i="7"/>
  <c r="H23" i="7"/>
  <c r="H22" i="7"/>
  <c r="H20" i="7"/>
  <c r="H19" i="7"/>
  <c r="H18" i="7"/>
  <c r="H16" i="7"/>
  <c r="H15" i="7"/>
  <c r="H14" i="7"/>
  <c r="H12" i="7"/>
  <c r="H11" i="7"/>
  <c r="H10" i="7"/>
  <c r="D76" i="5"/>
  <c r="D75" i="5"/>
  <c r="D74" i="5"/>
  <c r="D73" i="5"/>
  <c r="D72" i="5"/>
  <c r="D71" i="5"/>
  <c r="D70" i="5"/>
  <c r="O64" i="5"/>
  <c r="G64" i="5"/>
  <c r="I60" i="5"/>
  <c r="A60" i="5"/>
  <c r="M46" i="5"/>
  <c r="J52" i="5" s="1"/>
  <c r="L52" i="5" s="1"/>
  <c r="J32" i="5"/>
  <c r="B32" i="5"/>
  <c r="K29" i="5"/>
  <c r="C29" i="5"/>
  <c r="H24" i="5"/>
  <c r="F29" i="5"/>
  <c r="J45" i="6" l="1"/>
  <c r="J11" i="6"/>
  <c r="F17" i="6"/>
  <c r="B46" i="6"/>
  <c r="J5" i="6"/>
  <c r="J28" i="6"/>
  <c r="F58" i="6"/>
  <c r="F11" i="6"/>
  <c r="B40" i="6"/>
  <c r="J58" i="6"/>
  <c r="B33" i="6"/>
  <c r="B58" i="6"/>
  <c r="B17" i="6"/>
  <c r="F34" i="6"/>
  <c r="J52" i="6"/>
  <c r="F39" i="6"/>
  <c r="F59" i="6"/>
  <c r="F4" i="6"/>
  <c r="J10" i="6"/>
  <c r="J35" i="6"/>
  <c r="J22" i="6"/>
  <c r="B51" i="6"/>
  <c r="F16" i="6"/>
  <c r="B23" i="6"/>
  <c r="J34" i="6"/>
  <c r="B57" i="6"/>
  <c r="J4" i="6"/>
  <c r="B10" i="6"/>
  <c r="F27" i="6"/>
  <c r="F33" i="6"/>
  <c r="F51" i="6"/>
  <c r="F57" i="6"/>
  <c r="F10" i="6"/>
  <c r="B16" i="6"/>
  <c r="B22" i="6"/>
  <c r="J27" i="6"/>
  <c r="J33" i="6"/>
  <c r="B39" i="6"/>
  <c r="B45" i="6"/>
  <c r="J51" i="6"/>
  <c r="F41" i="6"/>
  <c r="B47" i="6"/>
  <c r="J12" i="6"/>
  <c r="J59" i="6"/>
  <c r="F18" i="6"/>
  <c r="E45" i="5"/>
  <c r="I17" i="5" s="1"/>
  <c r="H31" i="7"/>
  <c r="I11" i="7"/>
  <c r="L11" i="7" s="1"/>
  <c r="O11" i="7" s="1"/>
  <c r="I16" i="7"/>
  <c r="M16" i="7" s="1"/>
  <c r="P16" i="7" s="1"/>
  <c r="I22" i="7"/>
  <c r="M22" i="7" s="1"/>
  <c r="P22" i="7" s="1"/>
  <c r="I27" i="7"/>
  <c r="M27" i="7" s="1"/>
  <c r="P27" i="7" s="1"/>
  <c r="I12" i="7"/>
  <c r="M12" i="7" s="1"/>
  <c r="P12" i="7" s="1"/>
  <c r="I18" i="7"/>
  <c r="L18" i="7" s="1"/>
  <c r="O18" i="7" s="1"/>
  <c r="I23" i="7"/>
  <c r="M23" i="7" s="1"/>
  <c r="P23" i="7" s="1"/>
  <c r="I28" i="7"/>
  <c r="M28" i="7" s="1"/>
  <c r="P28" i="7" s="1"/>
  <c r="I14" i="7"/>
  <c r="L14" i="7" s="1"/>
  <c r="O14" i="7" s="1"/>
  <c r="I19" i="7"/>
  <c r="L19" i="7" s="1"/>
  <c r="O19" i="7" s="1"/>
  <c r="I24" i="7"/>
  <c r="M24" i="7" s="1"/>
  <c r="P24" i="7" s="1"/>
  <c r="I31" i="7"/>
  <c r="M31" i="7" s="1"/>
  <c r="P31" i="7" s="1"/>
  <c r="J16" i="5" s="1"/>
  <c r="I10" i="7"/>
  <c r="M10" i="7" s="1"/>
  <c r="P10" i="7" s="1"/>
  <c r="I15" i="7"/>
  <c r="L15" i="7" s="1"/>
  <c r="O15" i="7" s="1"/>
  <c r="I20" i="7"/>
  <c r="L20" i="7" s="1"/>
  <c r="O20" i="7" s="1"/>
  <c r="I26" i="7"/>
  <c r="L26" i="7" s="1"/>
  <c r="O26" i="7" s="1"/>
  <c r="M11" i="7"/>
  <c r="P11" i="7" s="1"/>
  <c r="J18" i="6"/>
  <c r="F24" i="6"/>
  <c r="B29" i="6"/>
  <c r="J41" i="6"/>
  <c r="F47" i="6"/>
  <c r="B53" i="6"/>
  <c r="F6" i="6"/>
  <c r="B12" i="6"/>
  <c r="J17" i="6"/>
  <c r="F23" i="6"/>
  <c r="J24" i="6"/>
  <c r="B28" i="6"/>
  <c r="F29" i="6"/>
  <c r="B35" i="6"/>
  <c r="J40" i="6"/>
  <c r="F46" i="6"/>
  <c r="J47" i="6"/>
  <c r="B52" i="6"/>
  <c r="F53" i="6"/>
  <c r="B59" i="6"/>
  <c r="F5" i="6"/>
  <c r="J6" i="6"/>
  <c r="B11" i="6"/>
  <c r="F12" i="6"/>
  <c r="J16" i="6"/>
  <c r="B18" i="6"/>
  <c r="F22" i="6"/>
  <c r="J23" i="6"/>
  <c r="B27" i="6"/>
  <c r="F28" i="6"/>
  <c r="J29" i="6"/>
  <c r="B34" i="6"/>
  <c r="F35" i="6"/>
  <c r="J39" i="6"/>
  <c r="B41" i="6"/>
  <c r="F45" i="6"/>
  <c r="J46" i="6"/>
  <c r="F52" i="6"/>
  <c r="J53" i="6"/>
  <c r="N29" i="5"/>
  <c r="M45" i="5"/>
  <c r="L28" i="7" l="1"/>
  <c r="O28" i="7" s="1"/>
  <c r="L16" i="7"/>
  <c r="O16" i="7" s="1"/>
  <c r="M18" i="7"/>
  <c r="P18" i="7" s="1"/>
  <c r="L12" i="7"/>
  <c r="O12" i="7" s="1"/>
  <c r="M15" i="7"/>
  <c r="P15" i="7" s="1"/>
  <c r="M14" i="7"/>
  <c r="P14" i="7" s="1"/>
  <c r="M19" i="7"/>
  <c r="P19" i="7" s="1"/>
  <c r="L31" i="7"/>
  <c r="O31" i="7" s="1"/>
  <c r="H16" i="5" s="1"/>
  <c r="L27" i="7"/>
  <c r="O27" i="7" s="1"/>
  <c r="M26" i="7"/>
  <c r="P26" i="7" s="1"/>
  <c r="L23" i="7"/>
  <c r="O23" i="7" s="1"/>
  <c r="L22" i="7"/>
  <c r="O22" i="7" s="1"/>
  <c r="L10" i="7"/>
  <c r="O10" i="7" s="1"/>
  <c r="L24" i="7"/>
  <c r="O24" i="7" s="1"/>
  <c r="M20" i="7"/>
  <c r="P20" i="7" s="1"/>
</calcChain>
</file>

<file path=xl/comments1.xml><?xml version="1.0" encoding="utf-8"?>
<comments xmlns="http://schemas.openxmlformats.org/spreadsheetml/2006/main">
  <authors>
    <author>dmomcilo</author>
  </authors>
  <commentList>
    <comment ref="E7" authorId="0" shapeId="0">
      <text>
        <r>
          <rPr>
            <b/>
            <sz val="8"/>
            <color indexed="81"/>
            <rFont val="Tahoma"/>
            <family val="2"/>
          </rPr>
          <t>Check 21 CFR 558 for BW limitations if any that may apply to a particular drug use level.</t>
        </r>
      </text>
    </comment>
  </commentList>
</comments>
</file>

<file path=xl/sharedStrings.xml><?xml version="1.0" encoding="utf-8"?>
<sst xmlns="http://schemas.openxmlformats.org/spreadsheetml/2006/main" count="242" uniqueCount="94">
  <si>
    <t>Batch size (pounds)</t>
  </si>
  <si>
    <t>Pounds of drug source added</t>
  </si>
  <si>
    <t>Invoice number</t>
  </si>
  <si>
    <t>grams/ton</t>
  </si>
  <si>
    <t>to</t>
  </si>
  <si>
    <t>ACTIVE DRUG INGREDIENT</t>
  </si>
  <si>
    <t>(enter 0 if none added)</t>
  </si>
  <si>
    <t>Drug Product Name</t>
  </si>
  <si>
    <t>Label Revision Date:</t>
  </si>
  <si>
    <t>Invoice #</t>
  </si>
  <si>
    <t>MANUFACTURED BY:</t>
  </si>
  <si>
    <t>Customer Formula Code or Number (if any)</t>
  </si>
  <si>
    <t>Invoice Date</t>
  </si>
  <si>
    <t>PRECAUTIONARY STATEMENTS</t>
  </si>
  <si>
    <t>Manufactured by:(enter name+city+state+zip)</t>
  </si>
  <si>
    <t>milligrams/pound</t>
  </si>
  <si>
    <t>FOR INVOICE</t>
  </si>
  <si>
    <t>DATED</t>
  </si>
  <si>
    <t>USE DIRECTIONS</t>
  </si>
  <si>
    <r>
      <t xml:space="preserve">Drug source concentration </t>
    </r>
    <r>
      <rPr>
        <b/>
        <sz val="9"/>
        <rFont val="Arial"/>
        <family val="2"/>
      </rPr>
      <t>(g/ton) see note</t>
    </r>
  </si>
  <si>
    <t>CATTLE FEED</t>
  </si>
  <si>
    <t>MEDICATED</t>
  </si>
  <si>
    <t>revision</t>
  </si>
  <si>
    <t>CUSTOMER-FORMULA MEDICATED LABEL ATTACHMENT</t>
  </si>
  <si>
    <t>Net Weight on Bag and/or Invoice</t>
  </si>
  <si>
    <t>(Avery Template 5960)</t>
  </si>
  <si>
    <t>MEDICATED (SEE LABEL)</t>
  </si>
  <si>
    <t>Name</t>
  </si>
  <si>
    <t>Date</t>
  </si>
  <si>
    <t>BLUE BIRD FEED MILL, ANY CITY, ANY STATE 55555</t>
  </si>
  <si>
    <t>Check of formulation information entered</t>
  </si>
  <si>
    <t>Customer Name</t>
  </si>
  <si>
    <t>Customer formula or code</t>
  </si>
  <si>
    <t>drug product</t>
  </si>
  <si>
    <t>drug concentration</t>
  </si>
  <si>
    <t>pounds of drug added</t>
  </si>
  <si>
    <t>batch size</t>
  </si>
  <si>
    <t>invoice number</t>
  </si>
  <si>
    <t xml:space="preserve">STATEMENT OF PURPOSE </t>
  </si>
  <si>
    <t>none</t>
  </si>
  <si>
    <t>equals</t>
  </si>
  <si>
    <t>SUPPLEMENT FEED CONTAINING OXYTETRACYCLINE (Oxytet)</t>
  </si>
  <si>
    <t>If added, 2nd Oxytet Drug Source added</t>
  </si>
  <si>
    <r>
      <t>If added, 2nd Oxytet drug source conc.</t>
    </r>
    <r>
      <rPr>
        <b/>
        <sz val="9"/>
        <rFont val="Arial"/>
        <family val="2"/>
      </rPr>
      <t>(g/ton)</t>
    </r>
  </si>
  <si>
    <t>Pounds of 2nd Oxytet drug source added</t>
  </si>
  <si>
    <t>Feed</t>
  </si>
  <si>
    <t>pounds per head per day to provide</t>
  </si>
  <si>
    <t>Oxytetracycline hydrochloride</t>
  </si>
  <si>
    <t xml:space="preserve"> </t>
  </si>
  <si>
    <t>a</t>
  </si>
  <si>
    <t>b</t>
  </si>
  <si>
    <t>a1</t>
  </si>
  <si>
    <t>b1</t>
  </si>
  <si>
    <t>Feed intake</t>
  </si>
  <si>
    <t>Drug intake</t>
  </si>
  <si>
    <t xml:space="preserve">Drug concentration in feed </t>
  </si>
  <si>
    <t>mg/lb feed</t>
  </si>
  <si>
    <t>g/ton</t>
  </si>
  <si>
    <t>BW</t>
  </si>
  <si>
    <t>DMI</t>
  </si>
  <si>
    <t>As fed</t>
  </si>
  <si>
    <t>DM %</t>
  </si>
  <si>
    <t>minimum</t>
  </si>
  <si>
    <t>maximum</t>
  </si>
  <si>
    <t xml:space="preserve">minimum </t>
  </si>
  <si>
    <t>lb</t>
  </si>
  <si>
    <t>% BW</t>
  </si>
  <si>
    <t>ANIMAL WEIGHT:</t>
  </si>
  <si>
    <t>Dry Matter Intake:</t>
  </si>
  <si>
    <t>Dry Matter %:</t>
  </si>
  <si>
    <t>Target Drug Concentration in Feed (g/ton)</t>
  </si>
  <si>
    <t>Level in Feed:</t>
  </si>
  <si>
    <t xml:space="preserve">      oxytetracycline at the rate of 0.5 to 2.0 grams per head per day.</t>
  </si>
  <si>
    <t xml:space="preserve">       oxytetracycline at the rate of 0.5 to 2.0 grams per head per day.</t>
  </si>
  <si>
    <t>Customer Name+ cattle class(ie dairy calf grower etc)</t>
  </si>
  <si>
    <t>DATA ENTRY</t>
  </si>
  <si>
    <t>Calculator Worksheet available to determine appropriate drug level in Feed</t>
  </si>
  <si>
    <r>
      <t>NOTE</t>
    </r>
    <r>
      <rPr>
        <sz val="9"/>
        <rFont val="Arial"/>
        <family val="2"/>
      </rPr>
      <t>: If drug source is in grams per pound (g/lb), convert to grams per ton by multiplying by 2000.</t>
    </r>
  </si>
  <si>
    <t>CALCULATOR:</t>
  </si>
  <si>
    <t>Enter g/lb level of drug</t>
  </si>
  <si>
    <t>grams per ton (g/ton)</t>
  </si>
  <si>
    <t>SMITHCALFNov16</t>
  </si>
  <si>
    <t>For prevention and treatment of the early stages of shipping fever complex in cattle (calves including veal calves, beef, and non-lactating dairy).</t>
  </si>
  <si>
    <t>Feed to provide oxytetracycline at the rate of 0.5 to 2.0 grams per head per day. Feed 3 to 5 days before and after arrival in feedlots.</t>
  </si>
  <si>
    <t>VFD Expiration Date</t>
  </si>
  <si>
    <t>Smith Beef Ration</t>
  </si>
  <si>
    <t>VFD Expiration Date:</t>
  </si>
  <si>
    <t>NOTICE: This feed may not be fed after</t>
  </si>
  <si>
    <r>
      <t>WARNING:</t>
    </r>
    <r>
      <rPr>
        <sz val="8"/>
        <rFont val="Arial"/>
        <family val="2"/>
      </rPr>
      <t xml:space="preserve">  Zero-day withdrawl period.
</t>
    </r>
  </si>
  <si>
    <t>Withdrawal period?</t>
  </si>
  <si>
    <t>Zero day withdrawal period.</t>
  </si>
  <si>
    <t>Withdraw 5 days before slaughter.</t>
  </si>
  <si>
    <t>TM-100®</t>
  </si>
  <si>
    <r>
      <rPr>
        <b/>
        <sz val="8"/>
        <rFont val="Arial"/>
        <family val="2"/>
      </rPr>
      <t>CAUTION:</t>
    </r>
    <r>
      <rPr>
        <sz val="8"/>
        <rFont val="Arial"/>
        <family val="2"/>
      </rPr>
      <t xml:space="preserve"> Federal law restricts medicated feed containing this VFD drug to use by or on the order of a licensed veterinarian.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</si>
</sst>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dd/yy"/>
    <numFmt numFmtId="165" formatCode="_(* #,##0.0_);_(* \(#,##0.0\);_(* &quot;-&quot;??_);_(@_)"/>
    <numFmt numFmtId="166" formatCode="[$-F800]dddd\,\ mmmm\ dd\,\ yyyy"/>
  </numFmts>
  <fonts count="16" x14ac:knownFonts="1">
    <font>
      <sz val="10"/>
      <name val="Arial"/>
    </font>
    <font>
      <sz val="10"/>
      <name val="Arial"/>
    </font>
    <font>
      <sz val="9"/>
      <name val="Arial"/>
      <family val="2"/>
    </font>
    <font>
      <sz val="6"/>
      <name val="Arial"/>
      <family val="2"/>
    </font>
    <font>
      <b/>
      <sz val="9"/>
      <name val="Arial"/>
      <family val="2"/>
    </font>
    <font>
      <sz val="8"/>
      <name val="Arial"/>
      <family val="2"/>
    </font>
    <font>
      <b/>
      <sz val="8"/>
      <name val="Arial"/>
      <family val="2"/>
    </font>
    <font>
      <b/>
      <sz val="10"/>
      <name val="Arial"/>
      <family val="2"/>
    </font>
    <font>
      <b/>
      <sz val="10"/>
      <color indexed="10"/>
      <name val="Arial"/>
      <family val="2"/>
    </font>
    <font>
      <b/>
      <sz val="8"/>
      <color indexed="81"/>
      <name val="Tahoma"/>
      <family val="2"/>
    </font>
    <font>
      <sz val="10"/>
      <name val="Arial"/>
      <family val="2"/>
    </font>
    <font>
      <b/>
      <sz val="9"/>
      <color rgb="FFFF0000"/>
      <name val="Arial"/>
      <family val="2"/>
    </font>
    <font>
      <sz val="9"/>
      <color rgb="FFFF0000"/>
      <name val="Arial"/>
      <family val="2"/>
    </font>
    <font>
      <b/>
      <i/>
      <sz val="9"/>
      <color rgb="FFFF0000"/>
      <name val="Arial"/>
      <family val="2"/>
    </font>
    <font>
      <b/>
      <i/>
      <sz val="10"/>
      <color rgb="FFFF0000"/>
      <name val="Arial"/>
      <family val="2"/>
    </font>
    <font>
      <i/>
      <sz val="8"/>
      <name val="Arial"/>
      <family val="2"/>
    </font>
  </fonts>
  <fills count="7">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9"/>
        <bgColor indexed="64"/>
      </patternFill>
    </fill>
  </fills>
  <borders count="29">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0">
    <xf numFmtId="0" fontId="0" fillId="0" borderId="0" xfId="0"/>
    <xf numFmtId="0" fontId="3" fillId="0" borderId="0" xfId="0" applyFont="1"/>
    <xf numFmtId="0" fontId="3" fillId="0" borderId="0" xfId="0" applyFont="1" applyBorder="1"/>
    <xf numFmtId="0" fontId="2" fillId="0" borderId="0" xfId="0" applyFont="1"/>
    <xf numFmtId="0" fontId="3" fillId="0" borderId="1" xfId="0" applyFont="1" applyBorder="1"/>
    <xf numFmtId="0" fontId="3" fillId="0" borderId="2" xfId="0" applyFont="1" applyBorder="1" applyAlignment="1">
      <alignment horizontal="right"/>
    </xf>
    <xf numFmtId="0" fontId="3" fillId="0" borderId="2" xfId="0" applyFont="1" applyBorder="1"/>
    <xf numFmtId="164" fontId="3" fillId="0" borderId="3" xfId="0" applyNumberFormat="1" applyFont="1" applyBorder="1" applyAlignment="1">
      <alignment horizontal="left"/>
    </xf>
    <xf numFmtId="0" fontId="5" fillId="0" borderId="0" xfId="0" applyFont="1" applyBorder="1" applyAlignment="1">
      <alignment horizontal="center"/>
    </xf>
    <xf numFmtId="0" fontId="5" fillId="0" borderId="4" xfId="0" applyFont="1" applyBorder="1"/>
    <xf numFmtId="0" fontId="5" fillId="0" borderId="0" xfId="0" applyFont="1" applyBorder="1" applyAlignment="1">
      <alignment horizontal="right"/>
    </xf>
    <xf numFmtId="0" fontId="5" fillId="0" borderId="0" xfId="0" applyFont="1" applyBorder="1"/>
    <xf numFmtId="164" fontId="5" fillId="0" borderId="0" xfId="0" applyNumberFormat="1" applyFont="1" applyBorder="1" applyAlignment="1">
      <alignment horizontal="center"/>
    </xf>
    <xf numFmtId="0" fontId="5" fillId="0" borderId="5" xfId="0" applyFont="1" applyBorder="1"/>
    <xf numFmtId="0" fontId="5" fillId="0" borderId="0" xfId="0" applyFont="1" applyBorder="1" applyAlignment="1">
      <alignment horizontal="left"/>
    </xf>
    <xf numFmtId="14" fontId="5" fillId="0" borderId="0" xfId="0" applyNumberFormat="1" applyFont="1" applyBorder="1" applyAlignment="1">
      <alignment horizontal="left"/>
    </xf>
    <xf numFmtId="0" fontId="5" fillId="0" borderId="4" xfId="0" applyFont="1" applyBorder="1" applyAlignment="1">
      <alignment horizontal="left"/>
    </xf>
    <xf numFmtId="0" fontId="6" fillId="0" borderId="0" xfId="0" applyFont="1" applyBorder="1" applyAlignment="1">
      <alignment horizontal="center"/>
    </xf>
    <xf numFmtId="0" fontId="6" fillId="0" borderId="4" xfId="0" applyFont="1" applyBorder="1"/>
    <xf numFmtId="2" fontId="5" fillId="0" borderId="0" xfId="0" applyNumberFormat="1" applyFont="1" applyBorder="1" applyAlignment="1">
      <alignment horizontal="right"/>
    </xf>
    <xf numFmtId="0" fontId="5" fillId="0" borderId="1" xfId="0" applyFont="1" applyBorder="1"/>
    <xf numFmtId="0" fontId="5" fillId="0" borderId="2" xfId="0" applyFont="1" applyBorder="1"/>
    <xf numFmtId="0" fontId="5" fillId="0" borderId="2" xfId="0" applyFont="1" applyBorder="1" applyAlignment="1">
      <alignment horizontal="right"/>
    </xf>
    <xf numFmtId="164" fontId="5" fillId="0" borderId="3" xfId="0" applyNumberFormat="1" applyFont="1" applyBorder="1" applyAlignment="1">
      <alignment horizontal="left"/>
    </xf>
    <xf numFmtId="0" fontId="6" fillId="0" borderId="0" xfId="0" applyFont="1" applyBorder="1"/>
    <xf numFmtId="0" fontId="6" fillId="0" borderId="5" xfId="0" applyFont="1" applyBorder="1"/>
    <xf numFmtId="2" fontId="5" fillId="0" borderId="0" xfId="0" applyNumberFormat="1" applyFont="1" applyBorder="1" applyAlignment="1">
      <alignment horizontal="center"/>
    </xf>
    <xf numFmtId="0" fontId="2" fillId="0" borderId="0" xfId="0" applyFont="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2" fillId="0" borderId="6" xfId="0" applyFont="1" applyBorder="1" applyAlignment="1">
      <alignment horizontal="center"/>
    </xf>
    <xf numFmtId="0" fontId="5" fillId="0" borderId="5" xfId="0" applyFont="1" applyBorder="1" applyAlignment="1">
      <alignment horizontal="left"/>
    </xf>
    <xf numFmtId="0" fontId="2" fillId="2" borderId="6" xfId="0" applyFont="1" applyFill="1" applyBorder="1" applyAlignment="1" applyProtection="1">
      <alignment horizontal="left"/>
      <protection locked="0"/>
    </xf>
    <xf numFmtId="0" fontId="4" fillId="0" borderId="0" xfId="0" applyFont="1" applyBorder="1" applyAlignment="1">
      <alignment horizontal="left"/>
    </xf>
    <xf numFmtId="2" fontId="5" fillId="0" borderId="6" xfId="0" applyNumberFormat="1" applyFont="1" applyBorder="1" applyAlignment="1">
      <alignment horizontal="center"/>
    </xf>
    <xf numFmtId="0" fontId="2" fillId="0" borderId="0" xfId="0" applyFont="1" applyBorder="1" applyAlignment="1">
      <alignment horizontal="left"/>
    </xf>
    <xf numFmtId="0" fontId="2" fillId="0" borderId="0" xfId="0" applyFont="1" applyFill="1" applyBorder="1" applyAlignment="1" applyProtection="1">
      <alignment horizontal="left"/>
      <protection locked="0"/>
    </xf>
    <xf numFmtId="0" fontId="2" fillId="0" borderId="0" xfId="0" applyFont="1" applyBorder="1" applyAlignment="1">
      <alignment horizontal="right"/>
    </xf>
    <xf numFmtId="9" fontId="2" fillId="0" borderId="0" xfId="0" applyNumberFormat="1" applyFont="1" applyBorder="1" applyAlignment="1" applyProtection="1">
      <alignment horizontal="left"/>
      <protection locked="0"/>
    </xf>
    <xf numFmtId="49" fontId="7" fillId="3" borderId="6" xfId="0" applyNumberFormat="1" applyFont="1" applyFill="1" applyBorder="1" applyAlignment="1" applyProtection="1">
      <alignment horizontal="center"/>
      <protection locked="0"/>
    </xf>
    <xf numFmtId="0" fontId="10" fillId="0" borderId="0" xfId="0" applyFont="1"/>
    <xf numFmtId="0" fontId="2" fillId="0" borderId="21"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0" borderId="0" xfId="0" applyFont="1" applyBorder="1" applyAlignment="1" applyProtection="1">
      <alignment horizontal="left"/>
      <protection locked="0"/>
    </xf>
    <xf numFmtId="164" fontId="2" fillId="0" borderId="6" xfId="0" applyNumberFormat="1" applyFont="1" applyBorder="1" applyAlignment="1">
      <alignment horizontal="left"/>
    </xf>
    <xf numFmtId="0" fontId="2" fillId="0" borderId="0" xfId="0" applyFont="1" applyAlignment="1"/>
    <xf numFmtId="0" fontId="2" fillId="0" borderId="22" xfId="0" applyFont="1" applyBorder="1" applyAlignment="1"/>
    <xf numFmtId="0" fontId="0" fillId="0" borderId="0" xfId="0" applyNumberFormat="1"/>
    <xf numFmtId="0" fontId="0" fillId="0" borderId="12" xfId="0" applyNumberFormat="1" applyBorder="1"/>
    <xf numFmtId="0" fontId="0" fillId="0" borderId="13" xfId="0" applyNumberFormat="1" applyBorder="1"/>
    <xf numFmtId="0" fontId="0" fillId="0" borderId="14" xfId="0" applyNumberFormat="1" applyBorder="1"/>
    <xf numFmtId="0" fontId="7" fillId="0" borderId="15" xfId="0" applyNumberFormat="1" applyFont="1" applyFill="1" applyBorder="1"/>
    <xf numFmtId="0" fontId="7" fillId="0" borderId="0" xfId="0" applyNumberFormat="1" applyFont="1" applyFill="1" applyBorder="1"/>
    <xf numFmtId="0" fontId="8" fillId="0" borderId="0" xfId="0" applyNumberFormat="1" applyFont="1" applyFill="1" applyBorder="1" applyAlignment="1">
      <alignment horizontal="center"/>
    </xf>
    <xf numFmtId="0" fontId="8" fillId="0" borderId="0" xfId="0" applyNumberFormat="1" applyFont="1" applyAlignment="1">
      <alignment horizontal="center"/>
    </xf>
    <xf numFmtId="0" fontId="7" fillId="0" borderId="16" xfId="0" applyNumberFormat="1" applyFont="1" applyFill="1" applyBorder="1"/>
    <xf numFmtId="0" fontId="7" fillId="0" borderId="0" xfId="0" applyNumberFormat="1" applyFont="1" applyFill="1" applyBorder="1" applyAlignment="1">
      <alignment horizontal="center"/>
    </xf>
    <xf numFmtId="0" fontId="7" fillId="3" borderId="6" xfId="0" applyNumberFormat="1" applyFont="1" applyFill="1" applyBorder="1" applyAlignment="1" applyProtection="1">
      <alignment horizontal="center"/>
      <protection locked="0"/>
    </xf>
    <xf numFmtId="0" fontId="7" fillId="3" borderId="6" xfId="0" applyNumberFormat="1" applyFont="1" applyFill="1" applyBorder="1" applyProtection="1">
      <protection locked="0"/>
    </xf>
    <xf numFmtId="0" fontId="7" fillId="0" borderId="17" xfId="0" applyNumberFormat="1" applyFont="1" applyFill="1" applyBorder="1"/>
    <xf numFmtId="0" fontId="7" fillId="0" borderId="18" xfId="0" applyNumberFormat="1" applyFont="1" applyFill="1" applyBorder="1"/>
    <xf numFmtId="0" fontId="7" fillId="0" borderId="19" xfId="0" applyNumberFormat="1" applyFont="1" applyFill="1" applyBorder="1"/>
    <xf numFmtId="43" fontId="7" fillId="0" borderId="0" xfId="1" applyFont="1" applyFill="1" applyBorder="1"/>
    <xf numFmtId="165" fontId="7" fillId="4" borderId="0" xfId="1" applyNumberFormat="1" applyFont="1" applyFill="1" applyBorder="1" applyAlignment="1">
      <alignment horizontal="center"/>
    </xf>
    <xf numFmtId="165" fontId="7" fillId="5" borderId="0" xfId="1" applyNumberFormat="1" applyFont="1" applyFill="1" applyBorder="1" applyAlignment="1">
      <alignment horizontal="center"/>
    </xf>
    <xf numFmtId="165" fontId="7" fillId="0" borderId="0" xfId="1" applyNumberFormat="1" applyFont="1" applyFill="1" applyBorder="1"/>
    <xf numFmtId="0" fontId="2" fillId="0" borderId="6" xfId="0" applyFont="1" applyFill="1" applyBorder="1" applyAlignment="1" applyProtection="1">
      <alignment horizontal="center"/>
    </xf>
    <xf numFmtId="2" fontId="2" fillId="6" borderId="6"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protection locked="0"/>
    </xf>
    <xf numFmtId="0" fontId="13" fillId="0" borderId="0" xfId="0" applyFont="1" applyBorder="1" applyAlignment="1">
      <alignment horizontal="right"/>
    </xf>
    <xf numFmtId="0" fontId="3" fillId="0" borderId="4" xfId="0" applyFont="1" applyBorder="1"/>
    <xf numFmtId="0" fontId="10" fillId="0" borderId="0" xfId="0" applyFont="1" applyBorder="1"/>
    <xf numFmtId="2" fontId="14" fillId="0" borderId="4" xfId="0" applyNumberFormat="1" applyFont="1" applyBorder="1" applyAlignment="1">
      <alignment horizontal="right"/>
    </xf>
    <xf numFmtId="0" fontId="6" fillId="0" borderId="7" xfId="0" applyFont="1" applyBorder="1" applyAlignment="1">
      <alignment vertical="top" wrapText="1"/>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2" fillId="0" borderId="6" xfId="0" applyFont="1" applyBorder="1" applyAlignment="1">
      <alignment horizontal="left"/>
    </xf>
    <xf numFmtId="0" fontId="2" fillId="0" borderId="6" xfId="0" applyFont="1" applyBorder="1" applyAlignment="1">
      <alignment horizont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11" fillId="0" borderId="6" xfId="0" applyFont="1" applyBorder="1" applyAlignment="1">
      <alignment horizontal="right"/>
    </xf>
    <xf numFmtId="14" fontId="12" fillId="2" borderId="27" xfId="0" applyNumberFormat="1" applyFont="1" applyFill="1" applyBorder="1" applyAlignment="1" applyProtection="1">
      <alignment horizontal="left"/>
      <protection locked="0"/>
    </xf>
    <xf numFmtId="0" fontId="12" fillId="2" borderId="21" xfId="0" applyFont="1" applyFill="1" applyBorder="1" applyAlignment="1" applyProtection="1">
      <alignment horizontal="left"/>
      <protection locked="0"/>
    </xf>
    <xf numFmtId="0" fontId="12" fillId="2" borderId="28" xfId="0" applyFont="1" applyFill="1" applyBorder="1" applyAlignment="1" applyProtection="1">
      <alignment horizontal="left"/>
      <protection locked="0"/>
    </xf>
    <xf numFmtId="166" fontId="13" fillId="0" borderId="0" xfId="0" applyNumberFormat="1" applyFont="1" applyBorder="1" applyAlignment="1">
      <alignment horizontal="left"/>
    </xf>
    <xf numFmtId="166" fontId="13" fillId="0" borderId="5" xfId="0" applyNumberFormat="1" applyFont="1" applyBorder="1" applyAlignment="1">
      <alignment horizontal="left"/>
    </xf>
    <xf numFmtId="166" fontId="14" fillId="0" borderId="0" xfId="0" applyNumberFormat="1" applyFont="1" applyBorder="1" applyAlignment="1">
      <alignment horizontal="left"/>
    </xf>
    <xf numFmtId="166" fontId="14" fillId="0" borderId="5" xfId="0" applyNumberFormat="1" applyFont="1" applyBorder="1" applyAlignment="1">
      <alignment horizontal="left"/>
    </xf>
    <xf numFmtId="0" fontId="5" fillId="0" borderId="24" xfId="0" applyFont="1" applyBorder="1" applyAlignment="1">
      <alignment horizontal="center"/>
    </xf>
    <xf numFmtId="0" fontId="5" fillId="0" borderId="21" xfId="0" applyFont="1" applyBorder="1" applyAlignment="1">
      <alignment horizontal="center"/>
    </xf>
    <xf numFmtId="0" fontId="5" fillId="0" borderId="25"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4" fillId="0" borderId="0" xfId="0" applyFont="1" applyAlignment="1">
      <alignment horizontal="center"/>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6" fillId="0" borderId="24" xfId="0" applyFont="1" applyBorder="1" applyAlignment="1">
      <alignment horizontal="center"/>
    </xf>
    <xf numFmtId="0" fontId="6" fillId="0" borderId="21" xfId="0" applyFont="1" applyBorder="1" applyAlignment="1">
      <alignment horizontal="center"/>
    </xf>
    <xf numFmtId="0" fontId="6" fillId="0" borderId="25" xfId="0" applyFont="1" applyBorder="1" applyAlignment="1">
      <alignment horizontal="center"/>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2" fontId="5" fillId="0" borderId="0" xfId="0" applyNumberFormat="1" applyFont="1" applyBorder="1" applyAlignment="1">
      <alignment horizontal="left"/>
    </xf>
    <xf numFmtId="2" fontId="5" fillId="0" borderId="5" xfId="0" applyNumberFormat="1" applyFont="1" applyBorder="1" applyAlignment="1">
      <alignment horizontal="left"/>
    </xf>
    <xf numFmtId="0" fontId="2" fillId="0" borderId="27" xfId="0" applyFont="1" applyBorder="1" applyAlignment="1">
      <alignment horizontal="right"/>
    </xf>
    <xf numFmtId="0" fontId="2" fillId="0" borderId="21" xfId="0" applyFont="1" applyBorder="1" applyAlignment="1">
      <alignment horizontal="right"/>
    </xf>
    <xf numFmtId="0" fontId="2" fillId="0" borderId="28" xfId="0" applyFont="1" applyBorder="1" applyAlignment="1">
      <alignment horizontal="right"/>
    </xf>
    <xf numFmtId="0" fontId="2" fillId="2" borderId="27"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2" fillId="2" borderId="28" xfId="0" applyFont="1" applyFill="1" applyBorder="1" applyAlignment="1" applyProtection="1">
      <alignment horizontal="left"/>
      <protection locked="0"/>
    </xf>
    <xf numFmtId="0" fontId="5" fillId="0" borderId="4" xfId="0" applyFont="1" applyBorder="1" applyAlignment="1">
      <alignment horizontal="right"/>
    </xf>
    <xf numFmtId="0" fontId="5" fillId="0" borderId="0" xfId="0" applyFont="1" applyBorder="1" applyAlignment="1">
      <alignment horizontal="right"/>
    </xf>
    <xf numFmtId="0" fontId="5" fillId="0" borderId="20"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6" fillId="0" borderId="0" xfId="0" applyFont="1" applyBorder="1" applyAlignment="1">
      <alignment horizontal="right"/>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4" fillId="0" borderId="0" xfId="0" applyFont="1" applyAlignment="1">
      <alignment horizontal="right"/>
    </xf>
    <xf numFmtId="0" fontId="2" fillId="2" borderId="6" xfId="0" applyFont="1" applyFill="1" applyBorder="1" applyAlignment="1" applyProtection="1">
      <alignment horizontal="left"/>
      <protection locked="0"/>
    </xf>
    <xf numFmtId="0" fontId="2" fillId="0" borderId="0" xfId="0" applyFont="1" applyBorder="1" applyAlignment="1">
      <alignment horizontal="center"/>
    </xf>
    <xf numFmtId="0" fontId="2" fillId="0" borderId="0" xfId="0" applyFont="1" applyBorder="1" applyAlignment="1">
      <alignment horizontal="right"/>
    </xf>
    <xf numFmtId="0" fontId="2" fillId="0" borderId="26" xfId="0"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164" fontId="2" fillId="2" borderId="6" xfId="0" applyNumberFormat="1" applyFont="1" applyFill="1" applyBorder="1" applyAlignment="1" applyProtection="1">
      <alignment horizontal="left"/>
      <protection locked="0"/>
    </xf>
    <xf numFmtId="0" fontId="10" fillId="0" borderId="23" xfId="0" applyFont="1" applyBorder="1" applyAlignment="1">
      <alignment horizontal="center"/>
    </xf>
    <xf numFmtId="14" fontId="0" fillId="0" borderId="0" xfId="0" applyNumberFormat="1" applyAlignment="1">
      <alignment horizontal="left"/>
    </xf>
    <xf numFmtId="0" fontId="0" fillId="0" borderId="0" xfId="0" applyAlignment="1">
      <alignment horizontal="left"/>
    </xf>
    <xf numFmtId="0" fontId="7" fillId="0" borderId="0" xfId="0" applyNumberFormat="1"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590550</xdr:colOff>
      <xdr:row>27</xdr:row>
      <xdr:rowOff>66675</xdr:rowOff>
    </xdr:from>
    <xdr:to>
      <xdr:col>6</xdr:col>
      <xdr:colOff>504825</xdr:colOff>
      <xdr:row>30</xdr:row>
      <xdr:rowOff>123825</xdr:rowOff>
    </xdr:to>
    <xdr:pic>
      <xdr:nvPicPr>
        <xdr:cNvPr id="2" name="Picture 1" descr="Ey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4191000"/>
          <a:ext cx="5238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27</xdr:row>
      <xdr:rowOff>57150</xdr:rowOff>
    </xdr:from>
    <xdr:to>
      <xdr:col>0</xdr:col>
      <xdr:colOff>581025</xdr:colOff>
      <xdr:row>30</xdr:row>
      <xdr:rowOff>76200</xdr:rowOff>
    </xdr:to>
    <xdr:pic>
      <xdr:nvPicPr>
        <xdr:cNvPr id="3" name="Picture 2" descr="Ey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181475"/>
          <a:ext cx="5238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19050</xdr:colOff>
      <xdr:row>27</xdr:row>
      <xdr:rowOff>57150</xdr:rowOff>
    </xdr:from>
    <xdr:to>
      <xdr:col>14</xdr:col>
      <xdr:colOff>466725</xdr:colOff>
      <xdr:row>30</xdr:row>
      <xdr:rowOff>95250</xdr:rowOff>
    </xdr:to>
    <xdr:pic>
      <xdr:nvPicPr>
        <xdr:cNvPr id="4" name="Picture 3" descr="Ey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4181475"/>
          <a:ext cx="4476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66675</xdr:colOff>
      <xdr:row>27</xdr:row>
      <xdr:rowOff>57150</xdr:rowOff>
    </xdr:from>
    <xdr:to>
      <xdr:col>8</xdr:col>
      <xdr:colOff>542925</xdr:colOff>
      <xdr:row>30</xdr:row>
      <xdr:rowOff>104775</xdr:rowOff>
    </xdr:to>
    <xdr:pic>
      <xdr:nvPicPr>
        <xdr:cNvPr id="5" name="Picture 4" descr="Ey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7275" y="4181475"/>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0</xdr:row>
      <xdr:rowOff>104775</xdr:rowOff>
    </xdr:from>
    <xdr:to>
      <xdr:col>17</xdr:col>
      <xdr:colOff>0</xdr:colOff>
      <xdr:row>1</xdr:row>
      <xdr:rowOff>161925</xdr:rowOff>
    </xdr:to>
    <xdr:sp macro="" textlink="">
      <xdr:nvSpPr>
        <xdr:cNvPr id="2" name="Text Box 1"/>
        <xdr:cNvSpPr txBox="1">
          <a:spLocks noChangeArrowheads="1"/>
        </xdr:cNvSpPr>
      </xdr:nvSpPr>
      <xdr:spPr bwMode="auto">
        <a:xfrm>
          <a:off x="1838325" y="914400"/>
          <a:ext cx="7829550" cy="219075"/>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Calculating the drug concentration in feed where only mg/head/day is set by regulation</a:t>
          </a:r>
        </a:p>
      </xdr:txBody>
    </xdr:sp>
    <xdr:clientData/>
  </xdr:twoCellAnchor>
  <xdr:twoCellAnchor>
    <xdr:from>
      <xdr:col>2</xdr:col>
      <xdr:colOff>590550</xdr:colOff>
      <xdr:row>33</xdr:row>
      <xdr:rowOff>161925</xdr:rowOff>
    </xdr:from>
    <xdr:to>
      <xdr:col>17</xdr:col>
      <xdr:colOff>28575</xdr:colOff>
      <xdr:row>45</xdr:row>
      <xdr:rowOff>28575</xdr:rowOff>
    </xdr:to>
    <xdr:sp macro="" textlink="">
      <xdr:nvSpPr>
        <xdr:cNvPr id="3" name="Text Box 2"/>
        <xdr:cNvSpPr txBox="1">
          <a:spLocks noChangeArrowheads="1"/>
        </xdr:cNvSpPr>
      </xdr:nvSpPr>
      <xdr:spPr bwMode="auto">
        <a:xfrm>
          <a:off x="1809750" y="6343650"/>
          <a:ext cx="7886700" cy="1819275"/>
        </a:xfrm>
        <a:prstGeom prst="rect">
          <a:avLst/>
        </a:prstGeom>
        <a:solidFill>
          <a:srgbClr xmlns:mc="http://schemas.openxmlformats.org/markup-compatibility/2006" xmlns:a14="http://schemas.microsoft.com/office/drawing/2010/main" val="FFCC99" mc:Ignorable="a14" a14:legacySpreadsheetColorIndex="47"/>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Purpose:</a:t>
          </a:r>
          <a:r>
            <a:rPr lang="en-US" sz="1000" b="1" i="0" u="none" strike="noStrike" baseline="0">
              <a:solidFill>
                <a:srgbClr val="000000"/>
              </a:solidFill>
              <a:latin typeface="Arial"/>
              <a:cs typeface="Arial"/>
            </a:rPr>
            <a:t> some regulations specify an amount of a drug to be fed to an animal per head per day without specifying the drug level in the feed necessary to deliver the desired amount of the drug. This calculator is intended for determining drug concentrations in feeds necessary to deliver the minimum and maximum levels of a drug in mg/head/day.  </a:t>
          </a:r>
        </a:p>
        <a:p>
          <a:pPr algn="l" rtl="0">
            <a:defRPr sz="1000"/>
          </a:pPr>
          <a:endParaRPr lang="en-US" sz="1000" b="1" i="0" u="none" strike="noStrike" baseline="0">
            <a:solidFill>
              <a:srgbClr val="000000"/>
            </a:solidFill>
            <a:latin typeface="Arial"/>
            <a:cs typeface="Arial"/>
          </a:endParaRPr>
        </a:p>
        <a:p>
          <a:pPr algn="l" rtl="0">
            <a:defRPr sz="1000"/>
          </a:pPr>
          <a:r>
            <a:rPr lang="en-US" sz="1000" b="1" i="0" u="sng" strike="noStrike" baseline="0">
              <a:solidFill>
                <a:srgbClr val="000000"/>
              </a:solidFill>
              <a:latin typeface="Arial"/>
              <a:cs typeface="Arial"/>
            </a:rPr>
            <a:t>Example:</a:t>
          </a:r>
          <a:r>
            <a:rPr lang="en-US" sz="1000" b="1" i="0" u="none" strike="noStrike" baseline="0">
              <a:solidFill>
                <a:srgbClr val="000000"/>
              </a:solidFill>
              <a:latin typeface="Arial"/>
              <a:cs typeface="Arial"/>
            </a:rPr>
            <a:t> you intend to prepare feed containing the drug oxytetracycline for use in beef cattle, as described in 21 CFR 558.450(d)(4)(v). The drug is to be delivered at the rate of not less than 0.5 and not more than 2.0 grams/head/day. First set the drug level minimum at 500 mg/head/day (column a) and the maximum at 2000 mg/head/day (column b). Adjust DM if necessary. The results are immediately available for certain BW categories of animals consuming between 2 and 4 % DM of their BW. The results in column a show the concentration of the drug in mg/lb of feed as fed, and g/ton of feed in column a1 for the minimum drug intake. The same is for the maximum drug intake, but the results are in columns b and b1. The bottom row allows you to calculate drug levels for animals differing in BW and DMI from those offered in the table.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showGridLines="0" tabSelected="1" workbookViewId="0">
      <selection activeCell="F12" sqref="F12:J12"/>
    </sheetView>
  </sheetViews>
  <sheetFormatPr defaultRowHeight="8.25" x14ac:dyDescent="0.15"/>
  <cols>
    <col min="1" max="1" width="9.85546875" style="1" customWidth="1"/>
    <col min="2" max="7" width="9.140625" style="1"/>
    <col min="8" max="8" width="7.28515625" style="1" customWidth="1"/>
    <col min="9" max="9" width="9.85546875" style="1" customWidth="1"/>
    <col min="10" max="10" width="9.28515625" style="1" customWidth="1"/>
    <col min="11" max="14" width="9.140625" style="1"/>
    <col min="15" max="15" width="8.140625" style="1" customWidth="1"/>
    <col min="16" max="16384" width="9.140625" style="1"/>
  </cols>
  <sheetData>
    <row r="1" spans="1:14" ht="12.75" x14ac:dyDescent="0.2">
      <c r="F1" s="136" t="s">
        <v>75</v>
      </c>
      <c r="G1" s="136"/>
      <c r="H1" s="136"/>
      <c r="I1" s="136"/>
      <c r="J1" s="136"/>
    </row>
    <row r="2" spans="1:14" ht="12" x14ac:dyDescent="0.2">
      <c r="A2" s="80" t="s">
        <v>74</v>
      </c>
      <c r="B2" s="80"/>
      <c r="C2" s="80"/>
      <c r="D2" s="80"/>
      <c r="E2" s="80"/>
      <c r="F2" s="130" t="s">
        <v>85</v>
      </c>
      <c r="G2" s="130"/>
      <c r="H2" s="130"/>
      <c r="I2" s="130"/>
      <c r="J2" s="130"/>
    </row>
    <row r="3" spans="1:14" ht="12" x14ac:dyDescent="0.2">
      <c r="A3" s="80" t="s">
        <v>11</v>
      </c>
      <c r="B3" s="80"/>
      <c r="C3" s="80"/>
      <c r="D3" s="80"/>
      <c r="E3" s="80"/>
      <c r="F3" s="130" t="s">
        <v>81</v>
      </c>
      <c r="G3" s="130"/>
      <c r="H3" s="130"/>
      <c r="I3" s="130"/>
      <c r="J3" s="130"/>
    </row>
    <row r="4" spans="1:14" ht="12" x14ac:dyDescent="0.2">
      <c r="A4" s="80" t="s">
        <v>2</v>
      </c>
      <c r="B4" s="80"/>
      <c r="C4" s="80"/>
      <c r="D4" s="80"/>
      <c r="E4" s="80"/>
      <c r="F4" s="130">
        <v>10001</v>
      </c>
      <c r="G4" s="130"/>
      <c r="H4" s="130"/>
      <c r="I4" s="130"/>
      <c r="J4" s="130"/>
    </row>
    <row r="5" spans="1:14" ht="12" x14ac:dyDescent="0.2">
      <c r="A5" s="80" t="s">
        <v>12</v>
      </c>
      <c r="B5" s="80"/>
      <c r="C5" s="80"/>
      <c r="D5" s="80"/>
      <c r="E5" s="80"/>
      <c r="F5" s="135">
        <v>42736</v>
      </c>
      <c r="G5" s="135"/>
      <c r="H5" s="135"/>
      <c r="I5" s="135"/>
      <c r="J5" s="135"/>
    </row>
    <row r="6" spans="1:14" ht="12" x14ac:dyDescent="0.2">
      <c r="A6" s="80" t="s">
        <v>0</v>
      </c>
      <c r="B6" s="80"/>
      <c r="C6" s="80"/>
      <c r="D6" s="80"/>
      <c r="E6" s="80"/>
      <c r="F6" s="130">
        <v>2000</v>
      </c>
      <c r="G6" s="130"/>
      <c r="H6" s="130"/>
      <c r="I6" s="130"/>
      <c r="J6" s="130"/>
    </row>
    <row r="7" spans="1:14" ht="12" x14ac:dyDescent="0.2">
      <c r="A7" s="80" t="s">
        <v>1</v>
      </c>
      <c r="B7" s="80"/>
      <c r="C7" s="80"/>
      <c r="D7" s="80"/>
      <c r="E7" s="80"/>
      <c r="F7" s="130">
        <v>800</v>
      </c>
      <c r="G7" s="130"/>
      <c r="H7" s="130"/>
      <c r="I7" s="130"/>
      <c r="J7" s="130"/>
    </row>
    <row r="8" spans="1:14" ht="12" x14ac:dyDescent="0.2">
      <c r="A8" s="80" t="s">
        <v>7</v>
      </c>
      <c r="B8" s="80"/>
      <c r="C8" s="80"/>
      <c r="D8" s="80"/>
      <c r="E8" s="80"/>
      <c r="F8" s="130" t="s">
        <v>92</v>
      </c>
      <c r="G8" s="130"/>
      <c r="H8" s="130"/>
      <c r="I8" s="130"/>
      <c r="J8" s="130"/>
    </row>
    <row r="9" spans="1:14" ht="12" x14ac:dyDescent="0.2">
      <c r="A9" s="80" t="s">
        <v>19</v>
      </c>
      <c r="B9" s="80"/>
      <c r="C9" s="80"/>
      <c r="D9" s="80"/>
      <c r="E9" s="80"/>
      <c r="F9" s="130">
        <v>100</v>
      </c>
      <c r="G9" s="130"/>
      <c r="H9" s="130"/>
      <c r="I9" s="130"/>
      <c r="J9" s="130"/>
    </row>
    <row r="10" spans="1:14" ht="12" x14ac:dyDescent="0.2">
      <c r="A10" s="80" t="s">
        <v>14</v>
      </c>
      <c r="B10" s="80"/>
      <c r="C10" s="80"/>
      <c r="D10" s="80"/>
      <c r="E10" s="80"/>
      <c r="F10" s="130" t="s">
        <v>29</v>
      </c>
      <c r="G10" s="130"/>
      <c r="H10" s="130"/>
      <c r="I10" s="130"/>
      <c r="J10" s="130"/>
    </row>
    <row r="11" spans="1:14" ht="12" x14ac:dyDescent="0.2">
      <c r="A11" s="114" t="s">
        <v>89</v>
      </c>
      <c r="B11" s="115"/>
      <c r="C11" s="115"/>
      <c r="D11" s="115"/>
      <c r="E11" s="116"/>
      <c r="F11" s="117" t="s">
        <v>90</v>
      </c>
      <c r="G11" s="118"/>
      <c r="H11" s="118"/>
      <c r="I11" s="118"/>
      <c r="J11" s="119"/>
    </row>
    <row r="12" spans="1:14" ht="12" x14ac:dyDescent="0.2">
      <c r="A12" s="85" t="s">
        <v>84</v>
      </c>
      <c r="B12" s="85"/>
      <c r="C12" s="85"/>
      <c r="D12" s="85"/>
      <c r="E12" s="85"/>
      <c r="F12" s="86">
        <v>42742</v>
      </c>
      <c r="G12" s="87"/>
      <c r="H12" s="87"/>
      <c r="I12" s="87"/>
      <c r="J12" s="88"/>
      <c r="K12" s="3"/>
      <c r="L12" s="3"/>
      <c r="M12" s="3"/>
      <c r="N12" s="3"/>
    </row>
    <row r="13" spans="1:14" ht="12" x14ac:dyDescent="0.2">
      <c r="A13" s="3"/>
      <c r="B13" s="3"/>
      <c r="C13" s="3"/>
      <c r="D13" s="3"/>
      <c r="E13" s="3"/>
      <c r="F13" s="3"/>
      <c r="G13" s="3"/>
      <c r="H13" s="3"/>
      <c r="I13" s="3"/>
      <c r="J13" s="3"/>
      <c r="K13" s="3"/>
      <c r="L13" s="3"/>
      <c r="M13" s="3"/>
      <c r="N13" s="3"/>
    </row>
    <row r="14" spans="1:14" ht="12" x14ac:dyDescent="0.2">
      <c r="D14" s="131" t="s">
        <v>76</v>
      </c>
      <c r="E14" s="131"/>
      <c r="F14" s="131"/>
      <c r="G14" s="131"/>
      <c r="H14" s="131"/>
      <c r="I14" s="131"/>
      <c r="J14" s="131"/>
      <c r="K14" s="131"/>
    </row>
    <row r="15" spans="1:14" ht="12.75" x14ac:dyDescent="0.2">
      <c r="D15" s="132" t="s">
        <v>67</v>
      </c>
      <c r="E15" s="132"/>
      <c r="F15" s="42">
        <v>800</v>
      </c>
      <c r="G15" s="35"/>
      <c r="H15" s="40" t="s">
        <v>70</v>
      </c>
      <c r="K15" s="3"/>
    </row>
    <row r="16" spans="1:14" ht="12" x14ac:dyDescent="0.2">
      <c r="D16" s="132" t="s">
        <v>68</v>
      </c>
      <c r="E16" s="132"/>
      <c r="F16" s="68">
        <v>4</v>
      </c>
      <c r="G16" s="35"/>
      <c r="H16" s="66">
        <f>Calculator!O31</f>
        <v>28.125</v>
      </c>
      <c r="I16" s="41" t="s">
        <v>4</v>
      </c>
      <c r="J16" s="30">
        <f>Calculator!P31</f>
        <v>112.5</v>
      </c>
      <c r="K16" s="3"/>
    </row>
    <row r="17" spans="1:15" ht="12.75" customHeight="1" x14ac:dyDescent="0.2">
      <c r="D17" s="132" t="s">
        <v>69</v>
      </c>
      <c r="E17" s="132"/>
      <c r="F17" s="68">
        <v>90</v>
      </c>
      <c r="G17" s="133" t="s">
        <v>71</v>
      </c>
      <c r="H17" s="134"/>
      <c r="I17" s="67">
        <f>E45</f>
        <v>40</v>
      </c>
      <c r="J17" s="27"/>
      <c r="K17" s="3"/>
    </row>
    <row r="18" spans="1:15" ht="12" x14ac:dyDescent="0.2">
      <c r="A18" s="37"/>
      <c r="B18" s="37"/>
      <c r="C18" s="38"/>
      <c r="D18" s="35"/>
      <c r="E18" s="36"/>
      <c r="F18" s="36"/>
      <c r="G18" s="3"/>
      <c r="H18" s="3"/>
      <c r="I18" s="3"/>
      <c r="J18" s="3"/>
      <c r="K18" s="3"/>
      <c r="L18" s="3"/>
      <c r="M18" s="3"/>
      <c r="N18" s="3"/>
    </row>
    <row r="19" spans="1:15" ht="12" x14ac:dyDescent="0.2">
      <c r="A19" s="80" t="s">
        <v>42</v>
      </c>
      <c r="B19" s="80"/>
      <c r="C19" s="80"/>
      <c r="D19" s="80"/>
      <c r="E19" s="80"/>
      <c r="F19" s="130" t="s">
        <v>39</v>
      </c>
      <c r="G19" s="130"/>
      <c r="H19" s="130"/>
      <c r="I19" s="130"/>
      <c r="J19" s="130"/>
    </row>
    <row r="20" spans="1:15" ht="12" x14ac:dyDescent="0.2">
      <c r="A20" s="80" t="s">
        <v>43</v>
      </c>
      <c r="B20" s="80"/>
      <c r="C20" s="80"/>
      <c r="D20" s="80"/>
      <c r="E20" s="80"/>
      <c r="F20" s="32">
        <v>0</v>
      </c>
      <c r="G20" s="80" t="s">
        <v>6</v>
      </c>
      <c r="H20" s="80"/>
      <c r="I20" s="80"/>
      <c r="J20" s="80"/>
    </row>
    <row r="21" spans="1:15" ht="12" x14ac:dyDescent="0.2">
      <c r="A21" s="80" t="s">
        <v>44</v>
      </c>
      <c r="B21" s="80"/>
      <c r="C21" s="80"/>
      <c r="D21" s="80"/>
      <c r="E21" s="80"/>
      <c r="F21" s="32">
        <v>0</v>
      </c>
      <c r="G21" s="80" t="s">
        <v>6</v>
      </c>
      <c r="H21" s="80"/>
      <c r="I21" s="80"/>
      <c r="J21" s="80"/>
    </row>
    <row r="22" spans="1:15" ht="12" x14ac:dyDescent="0.2">
      <c r="A22" s="35"/>
      <c r="B22" s="35"/>
      <c r="C22" s="35"/>
      <c r="D22" s="35"/>
      <c r="E22" s="35"/>
      <c r="F22" s="36"/>
      <c r="G22" s="35"/>
      <c r="H22" s="35"/>
      <c r="I22" s="35"/>
      <c r="J22" s="35"/>
    </row>
    <row r="23" spans="1:15" ht="12.75" x14ac:dyDescent="0.2">
      <c r="A23"/>
      <c r="B23" s="33" t="s">
        <v>77</v>
      </c>
      <c r="C23" s="33"/>
      <c r="D23" s="33"/>
      <c r="E23" s="33"/>
      <c r="F23" s="33"/>
      <c r="G23" s="33"/>
      <c r="H23" s="36"/>
      <c r="I23" s="36"/>
      <c r="J23" s="36"/>
    </row>
    <row r="24" spans="1:15" ht="12.75" x14ac:dyDescent="0.2">
      <c r="A24"/>
      <c r="B24" s="129" t="s">
        <v>78</v>
      </c>
      <c r="C24" s="129"/>
      <c r="D24" s="45" t="s">
        <v>79</v>
      </c>
      <c r="E24" s="46"/>
      <c r="F24" s="42">
        <v>4</v>
      </c>
      <c r="G24" s="27" t="s">
        <v>40</v>
      </c>
      <c r="H24" s="30">
        <f>MMULT(F24,2000)</f>
        <v>8000</v>
      </c>
      <c r="I24" s="3" t="s">
        <v>80</v>
      </c>
    </row>
    <row r="25" spans="1:15" ht="12" x14ac:dyDescent="0.2">
      <c r="A25" s="35"/>
      <c r="B25" s="35"/>
      <c r="C25" s="35"/>
      <c r="D25" s="35"/>
      <c r="E25" s="35"/>
      <c r="F25" s="36"/>
      <c r="G25" s="35"/>
      <c r="H25" s="35"/>
      <c r="I25" s="35"/>
      <c r="J25" s="35"/>
    </row>
    <row r="26" spans="1:15" ht="12" x14ac:dyDescent="0.2">
      <c r="A26" s="35"/>
      <c r="B26" s="35"/>
      <c r="C26" s="35"/>
      <c r="D26" s="35"/>
      <c r="E26" s="43"/>
      <c r="F26" s="35"/>
      <c r="G26" s="35"/>
      <c r="H26" s="35"/>
      <c r="I26" s="3"/>
      <c r="J26" s="3"/>
      <c r="K26" s="3"/>
      <c r="L26" s="3"/>
      <c r="M26" s="3"/>
      <c r="N26" s="3"/>
    </row>
    <row r="27" spans="1:15" ht="12.75" thickBot="1" x14ac:dyDescent="0.25">
      <c r="A27" s="80" t="s">
        <v>8</v>
      </c>
      <c r="B27" s="80"/>
      <c r="C27" s="44">
        <v>42723</v>
      </c>
      <c r="D27" s="3"/>
      <c r="E27" s="3"/>
      <c r="F27" s="3"/>
      <c r="G27" s="3"/>
      <c r="H27" s="3"/>
      <c r="I27" s="3"/>
      <c r="J27" s="3"/>
      <c r="K27" s="3"/>
      <c r="L27" s="3"/>
      <c r="M27" s="3"/>
      <c r="N27" s="3"/>
    </row>
    <row r="28" spans="1:15" ht="11.25" x14ac:dyDescent="0.2">
      <c r="A28" s="122" t="s">
        <v>23</v>
      </c>
      <c r="B28" s="123"/>
      <c r="C28" s="123"/>
      <c r="D28" s="123"/>
      <c r="E28" s="123"/>
      <c r="F28" s="123"/>
      <c r="G28" s="124"/>
      <c r="I28" s="122" t="s">
        <v>23</v>
      </c>
      <c r="J28" s="123"/>
      <c r="K28" s="123"/>
      <c r="L28" s="123"/>
      <c r="M28" s="123"/>
      <c r="N28" s="123"/>
      <c r="O28" s="124"/>
    </row>
    <row r="29" spans="1:15" ht="11.25" x14ac:dyDescent="0.2">
      <c r="A29" s="9"/>
      <c r="B29" s="10" t="s">
        <v>16</v>
      </c>
      <c r="C29" s="8">
        <f>F4</f>
        <v>10001</v>
      </c>
      <c r="D29" s="11"/>
      <c r="E29" s="10" t="s">
        <v>17</v>
      </c>
      <c r="F29" s="12">
        <f xml:space="preserve"> F5</f>
        <v>42736</v>
      </c>
      <c r="G29" s="13"/>
      <c r="I29" s="9"/>
      <c r="J29" s="10" t="s">
        <v>16</v>
      </c>
      <c r="K29" s="8">
        <f>F4</f>
        <v>10001</v>
      </c>
      <c r="L29" s="11"/>
      <c r="M29" s="10" t="s">
        <v>17</v>
      </c>
      <c r="N29" s="12">
        <f xml:space="preserve"> F5</f>
        <v>42736</v>
      </c>
      <c r="O29" s="13"/>
    </row>
    <row r="30" spans="1:15" ht="11.25" x14ac:dyDescent="0.2">
      <c r="A30" s="9"/>
      <c r="B30" s="10"/>
      <c r="C30" s="14"/>
      <c r="D30" s="11"/>
      <c r="E30" s="10"/>
      <c r="F30" s="15"/>
      <c r="G30" s="13"/>
      <c r="I30" s="9"/>
      <c r="J30" s="10"/>
      <c r="K30" s="14"/>
      <c r="L30" s="11"/>
      <c r="M30" s="10"/>
      <c r="N30" s="15"/>
      <c r="O30" s="13"/>
    </row>
    <row r="31" spans="1:15" ht="11.25" x14ac:dyDescent="0.2">
      <c r="A31" s="9"/>
      <c r="B31" s="10"/>
      <c r="C31" s="14"/>
      <c r="D31" s="11"/>
      <c r="E31" s="10"/>
      <c r="F31" s="15"/>
      <c r="G31" s="13"/>
      <c r="I31" s="9"/>
      <c r="J31" s="10"/>
      <c r="K31" s="14"/>
      <c r="L31" s="11"/>
      <c r="M31" s="10"/>
      <c r="N31" s="15"/>
      <c r="O31" s="13"/>
    </row>
    <row r="32" spans="1:15" ht="11.25" x14ac:dyDescent="0.2">
      <c r="A32" s="18"/>
      <c r="B32" s="125" t="str">
        <f>F2</f>
        <v>Smith Beef Ration</v>
      </c>
      <c r="C32" s="125"/>
      <c r="D32" s="125"/>
      <c r="E32" s="24" t="s">
        <v>20</v>
      </c>
      <c r="F32" s="24"/>
      <c r="G32" s="25"/>
      <c r="I32" s="18"/>
      <c r="J32" s="125" t="str">
        <f>F2</f>
        <v>Smith Beef Ration</v>
      </c>
      <c r="K32" s="125"/>
      <c r="L32" s="125"/>
      <c r="M32" s="24" t="s">
        <v>20</v>
      </c>
      <c r="N32" s="24"/>
      <c r="O32" s="25"/>
    </row>
    <row r="33" spans="1:15" ht="11.25" x14ac:dyDescent="0.2">
      <c r="A33" s="126" t="s">
        <v>21</v>
      </c>
      <c r="B33" s="127"/>
      <c r="C33" s="127"/>
      <c r="D33" s="127"/>
      <c r="E33" s="127"/>
      <c r="F33" s="127"/>
      <c r="G33" s="128"/>
      <c r="I33" s="126" t="s">
        <v>21</v>
      </c>
      <c r="J33" s="127"/>
      <c r="K33" s="127"/>
      <c r="L33" s="127"/>
      <c r="M33" s="127"/>
      <c r="N33" s="127"/>
      <c r="O33" s="128"/>
    </row>
    <row r="34" spans="1:15" ht="11.25" x14ac:dyDescent="0.2">
      <c r="A34" s="96" t="s">
        <v>41</v>
      </c>
      <c r="B34" s="97"/>
      <c r="C34" s="97"/>
      <c r="D34" s="97"/>
      <c r="E34" s="97"/>
      <c r="F34" s="97"/>
      <c r="G34" s="98"/>
      <c r="I34" s="96" t="s">
        <v>41</v>
      </c>
      <c r="J34" s="97"/>
      <c r="K34" s="97"/>
      <c r="L34" s="97"/>
      <c r="M34" s="97"/>
      <c r="N34" s="97"/>
      <c r="O34" s="98"/>
    </row>
    <row r="35" spans="1:15" ht="11.25" x14ac:dyDescent="0.2">
      <c r="A35" s="74"/>
      <c r="B35" s="75"/>
      <c r="C35" s="75"/>
      <c r="D35" s="75"/>
      <c r="E35" s="75"/>
      <c r="F35" s="75"/>
      <c r="G35" s="76"/>
      <c r="I35" s="74"/>
      <c r="J35" s="75"/>
      <c r="K35" s="75"/>
      <c r="L35" s="75"/>
      <c r="M35" s="75"/>
      <c r="N35" s="75"/>
      <c r="O35" s="76"/>
    </row>
    <row r="36" spans="1:15" ht="11.25" customHeight="1" x14ac:dyDescent="0.15">
      <c r="A36" s="77" t="s">
        <v>93</v>
      </c>
      <c r="B36" s="78"/>
      <c r="C36" s="78"/>
      <c r="D36" s="78"/>
      <c r="E36" s="78"/>
      <c r="F36" s="78"/>
      <c r="G36" s="79"/>
      <c r="I36" s="77" t="s">
        <v>93</v>
      </c>
      <c r="J36" s="78"/>
      <c r="K36" s="78"/>
      <c r="L36" s="78"/>
      <c r="M36" s="78"/>
      <c r="N36" s="78"/>
      <c r="O36" s="79"/>
    </row>
    <row r="37" spans="1:15" ht="11.25" customHeight="1" x14ac:dyDescent="0.15">
      <c r="A37" s="77"/>
      <c r="B37" s="78"/>
      <c r="C37" s="78"/>
      <c r="D37" s="78"/>
      <c r="E37" s="78"/>
      <c r="F37" s="78"/>
      <c r="G37" s="79"/>
      <c r="I37" s="77"/>
      <c r="J37" s="78"/>
      <c r="K37" s="78"/>
      <c r="L37" s="78"/>
      <c r="M37" s="78"/>
      <c r="N37" s="78"/>
      <c r="O37" s="79"/>
    </row>
    <row r="38" spans="1:15" ht="12" x14ac:dyDescent="0.2">
      <c r="A38" s="120"/>
      <c r="B38" s="121"/>
      <c r="C38" s="14"/>
      <c r="D38" s="69" t="s">
        <v>86</v>
      </c>
      <c r="E38" s="89">
        <f>F12</f>
        <v>42742</v>
      </c>
      <c r="F38" s="89"/>
      <c r="G38" s="90"/>
      <c r="I38" s="120"/>
      <c r="J38" s="121"/>
      <c r="K38" s="14"/>
      <c r="L38" s="69" t="s">
        <v>86</v>
      </c>
      <c r="M38" s="89">
        <f>F12</f>
        <v>42742</v>
      </c>
      <c r="N38" s="89"/>
      <c r="O38" s="90"/>
    </row>
    <row r="39" spans="1:15" ht="11.25" x14ac:dyDescent="0.2">
      <c r="A39" s="16" t="str">
        <f>"Formula # "&amp;F3</f>
        <v>Formula # SMITHCALFNov16</v>
      </c>
      <c r="B39" s="10"/>
      <c r="C39" s="14"/>
      <c r="D39" s="2"/>
      <c r="E39" s="11"/>
      <c r="F39" s="11"/>
      <c r="G39" s="13"/>
      <c r="I39" s="16" t="str">
        <f>A39</f>
        <v>Formula # SMITHCALFNov16</v>
      </c>
      <c r="J39" s="10"/>
      <c r="K39" s="14"/>
      <c r="L39" s="2"/>
      <c r="M39" s="11"/>
      <c r="N39" s="11"/>
      <c r="O39" s="13"/>
    </row>
    <row r="40" spans="1:15" ht="11.25" x14ac:dyDescent="0.2">
      <c r="A40" s="103" t="s">
        <v>38</v>
      </c>
      <c r="B40" s="104"/>
      <c r="C40" s="104"/>
      <c r="D40" s="104"/>
      <c r="E40" s="104"/>
      <c r="F40" s="104"/>
      <c r="G40" s="105"/>
      <c r="I40" s="103" t="s">
        <v>38</v>
      </c>
      <c r="J40" s="104"/>
      <c r="K40" s="104"/>
      <c r="L40" s="104"/>
      <c r="M40" s="104"/>
      <c r="N40" s="104"/>
      <c r="O40" s="105"/>
    </row>
    <row r="41" spans="1:15" ht="12.75" customHeight="1" x14ac:dyDescent="0.15">
      <c r="A41" s="82" t="s">
        <v>82</v>
      </c>
      <c r="B41" s="83"/>
      <c r="C41" s="83"/>
      <c r="D41" s="83"/>
      <c r="E41" s="83"/>
      <c r="F41" s="83"/>
      <c r="G41" s="84"/>
      <c r="I41" s="82" t="str">
        <f>A41</f>
        <v>For prevention and treatment of the early stages of shipping fever complex in cattle (calves including veal calves, beef, and non-lactating dairy).</v>
      </c>
      <c r="J41" s="83"/>
      <c r="K41" s="83"/>
      <c r="L41" s="83"/>
      <c r="M41" s="83"/>
      <c r="N41" s="83"/>
      <c r="O41" s="84"/>
    </row>
    <row r="42" spans="1:15" ht="11.25" customHeight="1" x14ac:dyDescent="0.15">
      <c r="A42" s="77"/>
      <c r="B42" s="78"/>
      <c r="C42" s="78"/>
      <c r="D42" s="78"/>
      <c r="E42" s="78"/>
      <c r="F42" s="78"/>
      <c r="G42" s="79"/>
      <c r="I42" s="77"/>
      <c r="J42" s="78"/>
      <c r="K42" s="78"/>
      <c r="L42" s="78"/>
      <c r="M42" s="78"/>
      <c r="N42" s="78"/>
      <c r="O42" s="79"/>
    </row>
    <row r="43" spans="1:15" ht="11.25" x14ac:dyDescent="0.2">
      <c r="A43" s="9"/>
      <c r="B43" s="17"/>
      <c r="C43" s="17"/>
      <c r="D43" s="17"/>
      <c r="E43" s="11"/>
      <c r="F43" s="11"/>
      <c r="G43" s="13"/>
      <c r="I43" s="9"/>
      <c r="J43" s="17"/>
      <c r="K43" s="17"/>
      <c r="L43" s="17"/>
      <c r="M43" s="11"/>
      <c r="N43" s="11"/>
      <c r="O43" s="13"/>
    </row>
    <row r="44" spans="1:15" ht="11.25" x14ac:dyDescent="0.2">
      <c r="A44" s="103" t="s">
        <v>5</v>
      </c>
      <c r="B44" s="104"/>
      <c r="C44" s="104"/>
      <c r="D44" s="104"/>
      <c r="E44" s="104"/>
      <c r="F44" s="104"/>
      <c r="G44" s="105"/>
      <c r="I44" s="103" t="s">
        <v>5</v>
      </c>
      <c r="J44" s="104"/>
      <c r="K44" s="104"/>
      <c r="L44" s="104"/>
      <c r="M44" s="104"/>
      <c r="N44" s="104"/>
      <c r="O44" s="105"/>
    </row>
    <row r="45" spans="1:15" ht="11.25" x14ac:dyDescent="0.2">
      <c r="A45" s="100" t="s">
        <v>47</v>
      </c>
      <c r="B45" s="101"/>
      <c r="C45" s="101"/>
      <c r="D45" s="11"/>
      <c r="E45" s="19">
        <f>E46*2</f>
        <v>40</v>
      </c>
      <c r="F45" s="11" t="s">
        <v>3</v>
      </c>
      <c r="G45" s="13"/>
      <c r="I45" s="100" t="s">
        <v>47</v>
      </c>
      <c r="J45" s="101"/>
      <c r="K45" s="101"/>
      <c r="L45" s="11"/>
      <c r="M45" s="19">
        <f>M46*2</f>
        <v>40</v>
      </c>
      <c r="N45" s="11" t="s">
        <v>3</v>
      </c>
      <c r="O45" s="13"/>
    </row>
    <row r="46" spans="1:15" ht="11.25" x14ac:dyDescent="0.2">
      <c r="A46" s="16"/>
      <c r="B46" s="14"/>
      <c r="C46" s="11"/>
      <c r="D46" s="11"/>
      <c r="E46" s="19">
        <f>F9/2*F7/F6+F20/2*F21/F6</f>
        <v>20</v>
      </c>
      <c r="F46" s="11" t="s">
        <v>15</v>
      </c>
      <c r="G46" s="13"/>
      <c r="I46" s="16"/>
      <c r="J46" s="14"/>
      <c r="K46" s="11"/>
      <c r="L46" s="11"/>
      <c r="M46" s="19">
        <f>F9/2*F7/F6+F20/2*F21/F6</f>
        <v>20</v>
      </c>
      <c r="N46" s="11" t="s">
        <v>15</v>
      </c>
      <c r="O46" s="13"/>
    </row>
    <row r="47" spans="1:15" ht="11.25" x14ac:dyDescent="0.2">
      <c r="A47" s="16"/>
      <c r="B47" s="14"/>
      <c r="C47" s="11"/>
      <c r="D47" s="11"/>
      <c r="E47" s="19"/>
      <c r="F47" s="11"/>
      <c r="G47" s="13"/>
      <c r="I47" s="16"/>
      <c r="J47" s="14"/>
      <c r="K47" s="11"/>
      <c r="L47" s="11"/>
      <c r="M47" s="19"/>
      <c r="N47" s="11"/>
      <c r="O47" s="13"/>
    </row>
    <row r="48" spans="1:15" ht="11.25" x14ac:dyDescent="0.2">
      <c r="A48" s="103" t="s">
        <v>18</v>
      </c>
      <c r="B48" s="104"/>
      <c r="C48" s="104"/>
      <c r="D48" s="104"/>
      <c r="E48" s="104"/>
      <c r="F48" s="104"/>
      <c r="G48" s="105"/>
      <c r="I48" s="103" t="s">
        <v>18</v>
      </c>
      <c r="J48" s="104"/>
      <c r="K48" s="104"/>
      <c r="L48" s="104"/>
      <c r="M48" s="104"/>
      <c r="N48" s="104"/>
      <c r="O48" s="105"/>
    </row>
    <row r="49" spans="1:15" ht="11.25" customHeight="1" x14ac:dyDescent="0.15">
      <c r="A49" s="109" t="s">
        <v>83</v>
      </c>
      <c r="B49" s="110"/>
      <c r="C49" s="110"/>
      <c r="D49" s="110"/>
      <c r="E49" s="110"/>
      <c r="F49" s="110"/>
      <c r="G49" s="111"/>
      <c r="I49" s="109" t="s">
        <v>83</v>
      </c>
      <c r="J49" s="110"/>
      <c r="K49" s="110"/>
      <c r="L49" s="110"/>
      <c r="M49" s="110"/>
      <c r="N49" s="110"/>
      <c r="O49" s="111"/>
    </row>
    <row r="50" spans="1:15" ht="11.25" customHeight="1" x14ac:dyDescent="0.15">
      <c r="A50" s="109"/>
      <c r="B50" s="110"/>
      <c r="C50" s="110"/>
      <c r="D50" s="110"/>
      <c r="E50" s="110"/>
      <c r="F50" s="110"/>
      <c r="G50" s="111"/>
      <c r="I50" s="109"/>
      <c r="J50" s="110"/>
      <c r="K50" s="110"/>
      <c r="L50" s="110"/>
      <c r="M50" s="110"/>
      <c r="N50" s="110"/>
      <c r="O50" s="111"/>
    </row>
    <row r="51" spans="1:15" ht="11.25" x14ac:dyDescent="0.2">
      <c r="A51" s="9"/>
      <c r="B51" s="11"/>
      <c r="C51" s="11"/>
      <c r="D51" s="11"/>
      <c r="E51" s="11"/>
      <c r="F51" s="11"/>
      <c r="G51" s="13"/>
      <c r="I51" s="9"/>
      <c r="J51" s="11"/>
      <c r="K51" s="11"/>
      <c r="L51" s="11"/>
      <c r="M51" s="11"/>
      <c r="N51" s="11"/>
      <c r="O51" s="13"/>
    </row>
    <row r="52" spans="1:15" ht="11.25" x14ac:dyDescent="0.2">
      <c r="A52" s="28" t="s">
        <v>45</v>
      </c>
      <c r="B52" s="34">
        <f>MMULT(0.5,1/(E46/1000))</f>
        <v>25</v>
      </c>
      <c r="C52" s="26" t="s">
        <v>4</v>
      </c>
      <c r="D52" s="34">
        <f>MMULT(B52,4)</f>
        <v>100</v>
      </c>
      <c r="E52" s="112" t="s">
        <v>46</v>
      </c>
      <c r="F52" s="112"/>
      <c r="G52" s="113"/>
      <c r="I52" s="28" t="s">
        <v>45</v>
      </c>
      <c r="J52" s="34">
        <f>MMULT(0.5,1/(M46/1000))</f>
        <v>25</v>
      </c>
      <c r="K52" s="26" t="s">
        <v>4</v>
      </c>
      <c r="L52" s="34">
        <f>MMULT(J52,4)</f>
        <v>100</v>
      </c>
      <c r="M52" s="112" t="s">
        <v>46</v>
      </c>
      <c r="N52" s="112"/>
      <c r="O52" s="113"/>
    </row>
    <row r="53" spans="1:15" ht="12" customHeight="1" x14ac:dyDescent="0.2">
      <c r="A53" s="100" t="s">
        <v>72</v>
      </c>
      <c r="B53" s="101"/>
      <c r="C53" s="101"/>
      <c r="D53" s="101"/>
      <c r="E53" s="101"/>
      <c r="F53" s="101"/>
      <c r="G53" s="102"/>
      <c r="I53" s="100" t="s">
        <v>73</v>
      </c>
      <c r="J53" s="101"/>
      <c r="K53" s="101"/>
      <c r="L53" s="101"/>
      <c r="M53" s="101"/>
      <c r="N53" s="101"/>
      <c r="O53" s="102"/>
    </row>
    <row r="54" spans="1:15" ht="12" customHeight="1" x14ac:dyDescent="0.2">
      <c r="A54" s="16"/>
      <c r="B54" s="14"/>
      <c r="C54" s="14"/>
      <c r="D54" s="14"/>
      <c r="E54" s="14"/>
      <c r="F54" s="14"/>
      <c r="G54" s="31"/>
      <c r="I54" s="16"/>
      <c r="J54" s="14"/>
      <c r="K54" s="14"/>
      <c r="L54" s="14"/>
      <c r="M54" s="14"/>
      <c r="N54" s="14"/>
      <c r="O54" s="31"/>
    </row>
    <row r="55" spans="1:15" ht="12" customHeight="1" x14ac:dyDescent="0.2">
      <c r="A55" s="70"/>
      <c r="B55" s="71"/>
      <c r="C55" s="71"/>
      <c r="D55" s="72" t="s">
        <v>87</v>
      </c>
      <c r="E55" s="91">
        <f>F12</f>
        <v>42742</v>
      </c>
      <c r="F55" s="91"/>
      <c r="G55" s="92"/>
      <c r="I55" s="70"/>
      <c r="J55" s="71"/>
      <c r="K55" s="71"/>
      <c r="L55" s="72" t="s">
        <v>87</v>
      </c>
      <c r="M55" s="91">
        <f>F12</f>
        <v>42742</v>
      </c>
      <c r="N55" s="91"/>
      <c r="O55" s="92"/>
    </row>
    <row r="56" spans="1:15" ht="11.25" x14ac:dyDescent="0.2">
      <c r="A56" s="103" t="s">
        <v>13</v>
      </c>
      <c r="B56" s="104"/>
      <c r="C56" s="104"/>
      <c r="D56" s="104"/>
      <c r="E56" s="104"/>
      <c r="F56" s="104"/>
      <c r="G56" s="105"/>
      <c r="I56" s="103" t="s">
        <v>13</v>
      </c>
      <c r="J56" s="104"/>
      <c r="K56" s="104"/>
      <c r="L56" s="104"/>
      <c r="M56" s="104"/>
      <c r="N56" s="104"/>
      <c r="O56" s="105"/>
    </row>
    <row r="57" spans="1:15" ht="12.75" customHeight="1" x14ac:dyDescent="0.15">
      <c r="A57" s="73" t="s">
        <v>88</v>
      </c>
      <c r="B57" s="83" t="str">
        <f>F11</f>
        <v>Zero day withdrawal period.</v>
      </c>
      <c r="C57" s="83"/>
      <c r="D57" s="83"/>
      <c r="E57" s="83"/>
      <c r="F57" s="83"/>
      <c r="G57" s="84"/>
      <c r="I57" s="73" t="s">
        <v>88</v>
      </c>
      <c r="J57" s="83" t="str">
        <f>F11</f>
        <v>Zero day withdrawal period.</v>
      </c>
      <c r="K57" s="83"/>
      <c r="L57" s="83"/>
      <c r="M57" s="83"/>
      <c r="N57" s="83"/>
      <c r="O57" s="84"/>
    </row>
    <row r="58" spans="1:15" ht="12.75" customHeight="1" x14ac:dyDescent="0.15">
      <c r="A58" s="106"/>
      <c r="B58" s="107"/>
      <c r="C58" s="107"/>
      <c r="D58" s="107"/>
      <c r="E58" s="107"/>
      <c r="F58" s="107"/>
      <c r="G58" s="108"/>
      <c r="I58" s="106"/>
      <c r="J58" s="107"/>
      <c r="K58" s="107"/>
      <c r="L58" s="107"/>
      <c r="M58" s="107"/>
      <c r="N58" s="107"/>
      <c r="O58" s="108"/>
    </row>
    <row r="59" spans="1:15" ht="11.25" x14ac:dyDescent="0.2">
      <c r="A59" s="93" t="s">
        <v>10</v>
      </c>
      <c r="B59" s="94"/>
      <c r="C59" s="94"/>
      <c r="D59" s="94"/>
      <c r="E59" s="94"/>
      <c r="F59" s="94"/>
      <c r="G59" s="95"/>
      <c r="I59" s="93" t="s">
        <v>10</v>
      </c>
      <c r="J59" s="94"/>
      <c r="K59" s="94"/>
      <c r="L59" s="94"/>
      <c r="M59" s="94"/>
      <c r="N59" s="94"/>
      <c r="O59" s="95"/>
    </row>
    <row r="60" spans="1:15" ht="11.25" x14ac:dyDescent="0.2">
      <c r="A60" s="96" t="str">
        <f>F10</f>
        <v>BLUE BIRD FEED MILL, ANY CITY, ANY STATE 55555</v>
      </c>
      <c r="B60" s="97"/>
      <c r="C60" s="97"/>
      <c r="D60" s="97"/>
      <c r="E60" s="97"/>
      <c r="F60" s="97"/>
      <c r="G60" s="98"/>
      <c r="I60" s="96" t="str">
        <f>F10</f>
        <v>BLUE BIRD FEED MILL, ANY CITY, ANY STATE 55555</v>
      </c>
      <c r="J60" s="97"/>
      <c r="K60" s="97"/>
      <c r="L60" s="97"/>
      <c r="M60" s="97"/>
      <c r="N60" s="97"/>
      <c r="O60" s="98"/>
    </row>
    <row r="61" spans="1:15" ht="11.25" x14ac:dyDescent="0.2">
      <c r="A61" s="9"/>
      <c r="B61" s="11"/>
      <c r="C61" s="11"/>
      <c r="D61" s="14"/>
      <c r="E61" s="11"/>
      <c r="F61" s="11"/>
      <c r="G61" s="13"/>
      <c r="I61" s="9"/>
      <c r="J61" s="11"/>
      <c r="K61" s="11"/>
      <c r="L61" s="14"/>
      <c r="M61" s="11"/>
      <c r="N61" s="11"/>
      <c r="O61" s="13"/>
    </row>
    <row r="62" spans="1:15" ht="11.25" x14ac:dyDescent="0.2">
      <c r="A62" s="96" t="s">
        <v>24</v>
      </c>
      <c r="B62" s="97"/>
      <c r="C62" s="97"/>
      <c r="D62" s="97"/>
      <c r="E62" s="97"/>
      <c r="F62" s="97"/>
      <c r="G62" s="98"/>
      <c r="I62" s="96" t="s">
        <v>24</v>
      </c>
      <c r="J62" s="97"/>
      <c r="K62" s="97"/>
      <c r="L62" s="97"/>
      <c r="M62" s="97"/>
      <c r="N62" s="97"/>
      <c r="O62" s="98"/>
    </row>
    <row r="63" spans="1:15" ht="11.25" x14ac:dyDescent="0.2">
      <c r="A63" s="28"/>
      <c r="B63" s="8"/>
      <c r="C63" s="8"/>
      <c r="D63" s="8"/>
      <c r="E63" s="8"/>
      <c r="F63" s="8"/>
      <c r="G63" s="29"/>
      <c r="I63" s="28"/>
      <c r="J63" s="8"/>
      <c r="K63" s="8"/>
      <c r="L63" s="8"/>
      <c r="M63" s="8"/>
      <c r="N63" s="8"/>
      <c r="O63" s="29"/>
    </row>
    <row r="64" spans="1:15" ht="12" thickBot="1" x14ac:dyDescent="0.25">
      <c r="A64" s="20"/>
      <c r="B64" s="21"/>
      <c r="C64" s="21"/>
      <c r="D64" s="21"/>
      <c r="E64" s="21"/>
      <c r="F64" s="22" t="s">
        <v>22</v>
      </c>
      <c r="G64" s="23">
        <f>C27</f>
        <v>42723</v>
      </c>
      <c r="I64" s="4"/>
      <c r="J64" s="6"/>
      <c r="K64" s="6"/>
      <c r="L64" s="6"/>
      <c r="M64" s="6"/>
      <c r="N64" s="5" t="s">
        <v>22</v>
      </c>
      <c r="O64" s="7">
        <f>C27</f>
        <v>42723</v>
      </c>
    </row>
    <row r="69" spans="1:6" ht="12" x14ac:dyDescent="0.2">
      <c r="A69" s="99" t="s">
        <v>30</v>
      </c>
      <c r="B69" s="99"/>
      <c r="C69" s="99"/>
      <c r="D69" s="99"/>
      <c r="E69" s="99"/>
      <c r="F69" s="99"/>
    </row>
    <row r="70" spans="1:6" ht="12" x14ac:dyDescent="0.2">
      <c r="A70" s="80" t="s">
        <v>31</v>
      </c>
      <c r="B70" s="80"/>
      <c r="C70" s="80"/>
      <c r="D70" s="81" t="str">
        <f>F2</f>
        <v>Smith Beef Ration</v>
      </c>
      <c r="E70" s="81"/>
      <c r="F70" s="81"/>
    </row>
    <row r="71" spans="1:6" ht="12" x14ac:dyDescent="0.2">
      <c r="A71" s="80" t="s">
        <v>32</v>
      </c>
      <c r="B71" s="80"/>
      <c r="C71" s="80"/>
      <c r="D71" s="81" t="str">
        <f>F3</f>
        <v>SMITHCALFNov16</v>
      </c>
      <c r="E71" s="81"/>
      <c r="F71" s="81"/>
    </row>
    <row r="72" spans="1:6" ht="12" x14ac:dyDescent="0.2">
      <c r="A72" s="80" t="s">
        <v>33</v>
      </c>
      <c r="B72" s="80"/>
      <c r="C72" s="80"/>
      <c r="D72" s="81" t="str">
        <f>F8</f>
        <v>TM-100®</v>
      </c>
      <c r="E72" s="81"/>
      <c r="F72" s="81"/>
    </row>
    <row r="73" spans="1:6" ht="12" x14ac:dyDescent="0.2">
      <c r="A73" s="80" t="s">
        <v>34</v>
      </c>
      <c r="B73" s="80"/>
      <c r="C73" s="80"/>
      <c r="D73" s="81">
        <f>F9</f>
        <v>100</v>
      </c>
      <c r="E73" s="81"/>
      <c r="F73" s="81"/>
    </row>
    <row r="74" spans="1:6" ht="12" x14ac:dyDescent="0.2">
      <c r="A74" s="80" t="s">
        <v>35</v>
      </c>
      <c r="B74" s="80"/>
      <c r="C74" s="80"/>
      <c r="D74" s="81">
        <f>F7</f>
        <v>800</v>
      </c>
      <c r="E74" s="81"/>
      <c r="F74" s="81"/>
    </row>
    <row r="75" spans="1:6" ht="12" x14ac:dyDescent="0.2">
      <c r="A75" s="80" t="s">
        <v>36</v>
      </c>
      <c r="B75" s="80"/>
      <c r="C75" s="80"/>
      <c r="D75" s="81">
        <f>F6</f>
        <v>2000</v>
      </c>
      <c r="E75" s="81"/>
      <c r="F75" s="81"/>
    </row>
    <row r="76" spans="1:6" ht="12" x14ac:dyDescent="0.2">
      <c r="A76" s="80" t="s">
        <v>37</v>
      </c>
      <c r="B76" s="80"/>
      <c r="C76" s="80"/>
      <c r="D76" s="81">
        <f>F4</f>
        <v>10001</v>
      </c>
      <c r="E76" s="81"/>
      <c r="F76" s="81"/>
    </row>
    <row r="77" spans="1:6" ht="12" x14ac:dyDescent="0.2">
      <c r="A77" s="3"/>
      <c r="B77" s="3"/>
      <c r="C77" s="3"/>
      <c r="D77" s="3"/>
      <c r="E77" s="3"/>
      <c r="F77" s="3"/>
    </row>
  </sheetData>
  <sheetProtection algorithmName="SHA-512" hashValue="98fE7tb3wIuHlUTErfL80Fvc3fhzWPOMu5tWMoSxXdyI2ReUmPyD5+ByM36SbMowq9Z5YNbk9OK32TOlyR8J5Q==" saltValue="UNzMlOkrN0m/+4jkIcJ6Jg==" spinCount="100000" sheet="1" objects="1" scenarios="1"/>
  <mergeCells count="95">
    <mergeCell ref="A4:E4"/>
    <mergeCell ref="F4:J4"/>
    <mergeCell ref="F1:J1"/>
    <mergeCell ref="A2:E2"/>
    <mergeCell ref="F2:J2"/>
    <mergeCell ref="A3:E3"/>
    <mergeCell ref="F3:J3"/>
    <mergeCell ref="A5:E5"/>
    <mergeCell ref="F5:J5"/>
    <mergeCell ref="A6:E6"/>
    <mergeCell ref="F6:J6"/>
    <mergeCell ref="A7:E7"/>
    <mergeCell ref="F7:J7"/>
    <mergeCell ref="A19:E19"/>
    <mergeCell ref="F19:J19"/>
    <mergeCell ref="A8:E8"/>
    <mergeCell ref="F8:J8"/>
    <mergeCell ref="A9:E9"/>
    <mergeCell ref="F9:J9"/>
    <mergeCell ref="A10:E10"/>
    <mergeCell ref="F10:J10"/>
    <mergeCell ref="D14:K14"/>
    <mergeCell ref="D15:E15"/>
    <mergeCell ref="D16:E16"/>
    <mergeCell ref="D17:E17"/>
    <mergeCell ref="G17:H17"/>
    <mergeCell ref="G20:J20"/>
    <mergeCell ref="A21:E21"/>
    <mergeCell ref="G21:J21"/>
    <mergeCell ref="B24:C24"/>
    <mergeCell ref="A27:B27"/>
    <mergeCell ref="I45:K45"/>
    <mergeCell ref="A11:E11"/>
    <mergeCell ref="F11:J11"/>
    <mergeCell ref="A34:G34"/>
    <mergeCell ref="I34:O34"/>
    <mergeCell ref="A38:B38"/>
    <mergeCell ref="I38:J38"/>
    <mergeCell ref="A40:G40"/>
    <mergeCell ref="I40:O40"/>
    <mergeCell ref="A28:G28"/>
    <mergeCell ref="I28:O28"/>
    <mergeCell ref="B32:D32"/>
    <mergeCell ref="J32:L32"/>
    <mergeCell ref="A33:G33"/>
    <mergeCell ref="I33:O33"/>
    <mergeCell ref="A20:E20"/>
    <mergeCell ref="I56:O56"/>
    <mergeCell ref="A58:G58"/>
    <mergeCell ref="B57:G57"/>
    <mergeCell ref="J57:O57"/>
    <mergeCell ref="I58:O58"/>
    <mergeCell ref="A70:C70"/>
    <mergeCell ref="D70:F70"/>
    <mergeCell ref="A71:C71"/>
    <mergeCell ref="D71:F71"/>
    <mergeCell ref="A53:G53"/>
    <mergeCell ref="A56:G56"/>
    <mergeCell ref="A60:G60"/>
    <mergeCell ref="I60:O60"/>
    <mergeCell ref="A62:G62"/>
    <mergeCell ref="I62:O62"/>
    <mergeCell ref="A69:F69"/>
    <mergeCell ref="A12:E12"/>
    <mergeCell ref="F12:J12"/>
    <mergeCell ref="E38:G38"/>
    <mergeCell ref="M38:O38"/>
    <mergeCell ref="E55:G55"/>
    <mergeCell ref="M55:O55"/>
    <mergeCell ref="I53:O53"/>
    <mergeCell ref="A48:G48"/>
    <mergeCell ref="I48:O48"/>
    <mergeCell ref="A49:G50"/>
    <mergeCell ref="I49:O50"/>
    <mergeCell ref="E52:G52"/>
    <mergeCell ref="M52:O52"/>
    <mergeCell ref="A44:G44"/>
    <mergeCell ref="I44:O44"/>
    <mergeCell ref="A45:C45"/>
    <mergeCell ref="A36:G37"/>
    <mergeCell ref="I36:O37"/>
    <mergeCell ref="A76:C76"/>
    <mergeCell ref="D76:F76"/>
    <mergeCell ref="A41:G42"/>
    <mergeCell ref="I41:O42"/>
    <mergeCell ref="A73:C73"/>
    <mergeCell ref="D73:F73"/>
    <mergeCell ref="A74:C74"/>
    <mergeCell ref="D74:F74"/>
    <mergeCell ref="A75:C75"/>
    <mergeCell ref="D75:F75"/>
    <mergeCell ref="A72:C72"/>
    <mergeCell ref="D72:F72"/>
    <mergeCell ref="A59:G59"/>
    <mergeCell ref="I59:O59"/>
  </mergeCells>
  <dataValidations count="3">
    <dataValidation type="date" operator="lessThan" showInputMessage="1" showErrorMessage="1" errorTitle="Invalid Expiration Date" error="A VFD feed may not be fed past the expiration date of the veterinarian-issued VFD. Please enter a valid date." promptTitle="VFD Expiration Date Required" prompt="Enter the expiration date printed on the veterinarian's veterinary feed directive document." sqref="F12:J12">
      <formula1>F5+183</formula1>
    </dataValidation>
    <dataValidation type="list" showErrorMessage="1" errorTitle="Improper Withdrawal Period" error="Based upon current drug approvals, two drugs are approved for this indication: NADA 069254 Pharmgate Animal Health with a 5 day withdrawal OR NADA 066104 Phibro Animal Health with a 0 day withdrawal." sqref="F11:J11">
      <formula1>Withdraw</formula1>
    </dataValidation>
    <dataValidation showErrorMessage="1" sqref="B57:G57 J57:O57"/>
  </dataValidations>
  <printOptions horizontalCentered="1" verticalCentered="1"/>
  <pageMargins left="0.7" right="0.7" top="0.75" bottom="0.75" header="0.3" footer="0.3"/>
  <pageSetup scale="9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selection activeCell="B7" sqref="B7"/>
    </sheetView>
  </sheetViews>
  <sheetFormatPr defaultRowHeight="12.75" x14ac:dyDescent="0.2"/>
  <sheetData>
    <row r="1" spans="1:11" x14ac:dyDescent="0.2">
      <c r="A1" t="s">
        <v>25</v>
      </c>
    </row>
    <row r="3" spans="1:11" x14ac:dyDescent="0.2">
      <c r="A3" t="s">
        <v>26</v>
      </c>
      <c r="E3" t="s">
        <v>26</v>
      </c>
      <c r="I3" t="s">
        <v>26</v>
      </c>
    </row>
    <row r="4" spans="1:11" x14ac:dyDescent="0.2">
      <c r="A4" t="s">
        <v>27</v>
      </c>
      <c r="B4" s="138" t="str">
        <f>Template!F2</f>
        <v>Smith Beef Ration</v>
      </c>
      <c r="C4" s="138"/>
      <c r="E4" t="s">
        <v>27</v>
      </c>
      <c r="F4" s="138" t="str">
        <f>$B$4</f>
        <v>Smith Beef Ration</v>
      </c>
      <c r="G4" s="138"/>
      <c r="I4" t="s">
        <v>27</v>
      </c>
      <c r="J4" s="138" t="str">
        <f>$B$4</f>
        <v>Smith Beef Ration</v>
      </c>
      <c r="K4" s="138"/>
    </row>
    <row r="5" spans="1:11" x14ac:dyDescent="0.2">
      <c r="A5" t="s">
        <v>28</v>
      </c>
      <c r="B5" s="137">
        <f>Template!F5</f>
        <v>42736</v>
      </c>
      <c r="C5" s="137"/>
      <c r="E5" t="s">
        <v>28</v>
      </c>
      <c r="F5" s="137">
        <f>$B$5</f>
        <v>42736</v>
      </c>
      <c r="G5" s="137"/>
      <c r="I5" t="s">
        <v>28</v>
      </c>
      <c r="J5" s="137">
        <f>$B$5</f>
        <v>42736</v>
      </c>
      <c r="K5" s="137"/>
    </row>
    <row r="6" spans="1:11" x14ac:dyDescent="0.2">
      <c r="A6" t="s">
        <v>9</v>
      </c>
      <c r="B6" s="138">
        <f>Template!F4</f>
        <v>10001</v>
      </c>
      <c r="C6" s="138"/>
      <c r="E6" t="s">
        <v>9</v>
      </c>
      <c r="F6" s="138">
        <f>$B$6</f>
        <v>10001</v>
      </c>
      <c r="G6" s="138"/>
      <c r="I6" t="s">
        <v>9</v>
      </c>
      <c r="J6" s="138">
        <f>$B$6</f>
        <v>10001</v>
      </c>
      <c r="K6" s="138"/>
    </row>
    <row r="9" spans="1:11" x14ac:dyDescent="0.2">
      <c r="A9" t="s">
        <v>26</v>
      </c>
      <c r="E9" t="s">
        <v>26</v>
      </c>
      <c r="I9" t="s">
        <v>26</v>
      </c>
    </row>
    <row r="10" spans="1:11" x14ac:dyDescent="0.2">
      <c r="A10" t="s">
        <v>27</v>
      </c>
      <c r="B10" s="138" t="str">
        <f>$B$4</f>
        <v>Smith Beef Ration</v>
      </c>
      <c r="C10" s="138"/>
      <c r="E10" t="s">
        <v>27</v>
      </c>
      <c r="F10" s="138" t="str">
        <f>$B$4</f>
        <v>Smith Beef Ration</v>
      </c>
      <c r="G10" s="138"/>
      <c r="I10" t="s">
        <v>27</v>
      </c>
      <c r="J10" s="138" t="str">
        <f>$B$4</f>
        <v>Smith Beef Ration</v>
      </c>
      <c r="K10" s="138"/>
    </row>
    <row r="11" spans="1:11" x14ac:dyDescent="0.2">
      <c r="A11" t="s">
        <v>28</v>
      </c>
      <c r="B11" s="137">
        <f>$B$5</f>
        <v>42736</v>
      </c>
      <c r="C11" s="137"/>
      <c r="E11" t="s">
        <v>28</v>
      </c>
      <c r="F11" s="137">
        <f>$B$5</f>
        <v>42736</v>
      </c>
      <c r="G11" s="137"/>
      <c r="I11" t="s">
        <v>28</v>
      </c>
      <c r="J11" s="137">
        <f>$B$5</f>
        <v>42736</v>
      </c>
      <c r="K11" s="137"/>
    </row>
    <row r="12" spans="1:11" x14ac:dyDescent="0.2">
      <c r="A12" t="s">
        <v>9</v>
      </c>
      <c r="B12" s="138">
        <f>$B$6</f>
        <v>10001</v>
      </c>
      <c r="C12" s="138"/>
      <c r="E12" t="s">
        <v>9</v>
      </c>
      <c r="F12" s="138">
        <f>$B$6</f>
        <v>10001</v>
      </c>
      <c r="G12" s="138"/>
      <c r="I12" t="s">
        <v>9</v>
      </c>
      <c r="J12" s="138">
        <f>$B$6</f>
        <v>10001</v>
      </c>
      <c r="K12" s="138"/>
    </row>
    <row r="15" spans="1:11" x14ac:dyDescent="0.2">
      <c r="A15" t="s">
        <v>26</v>
      </c>
      <c r="E15" t="s">
        <v>26</v>
      </c>
      <c r="I15" t="s">
        <v>26</v>
      </c>
    </row>
    <row r="16" spans="1:11" x14ac:dyDescent="0.2">
      <c r="A16" t="s">
        <v>27</v>
      </c>
      <c r="B16" s="138" t="str">
        <f>$B$4</f>
        <v>Smith Beef Ration</v>
      </c>
      <c r="C16" s="138"/>
      <c r="E16" t="s">
        <v>27</v>
      </c>
      <c r="F16" s="138" t="str">
        <f>$B$4</f>
        <v>Smith Beef Ration</v>
      </c>
      <c r="G16" s="138"/>
      <c r="I16" t="s">
        <v>27</v>
      </c>
      <c r="J16" s="138" t="str">
        <f>$B$4</f>
        <v>Smith Beef Ration</v>
      </c>
      <c r="K16" s="138"/>
    </row>
    <row r="17" spans="1:11" x14ac:dyDescent="0.2">
      <c r="A17" t="s">
        <v>28</v>
      </c>
      <c r="B17" s="137">
        <f>$B$5</f>
        <v>42736</v>
      </c>
      <c r="C17" s="137"/>
      <c r="E17" t="s">
        <v>28</v>
      </c>
      <c r="F17" s="137">
        <f>$B$5</f>
        <v>42736</v>
      </c>
      <c r="G17" s="137"/>
      <c r="I17" t="s">
        <v>28</v>
      </c>
      <c r="J17" s="137">
        <f>$B$5</f>
        <v>42736</v>
      </c>
      <c r="K17" s="137"/>
    </row>
    <row r="18" spans="1:11" x14ac:dyDescent="0.2">
      <c r="A18" t="s">
        <v>9</v>
      </c>
      <c r="B18" s="138">
        <f>$B$6</f>
        <v>10001</v>
      </c>
      <c r="C18" s="138"/>
      <c r="E18" t="s">
        <v>9</v>
      </c>
      <c r="F18" s="138">
        <f>$B$6</f>
        <v>10001</v>
      </c>
      <c r="G18" s="138"/>
      <c r="I18" t="s">
        <v>9</v>
      </c>
      <c r="J18" s="138">
        <f>$B$6</f>
        <v>10001</v>
      </c>
      <c r="K18" s="138"/>
    </row>
    <row r="21" spans="1:11" x14ac:dyDescent="0.2">
      <c r="A21" t="s">
        <v>26</v>
      </c>
      <c r="E21" t="s">
        <v>26</v>
      </c>
      <c r="I21" t="s">
        <v>26</v>
      </c>
    </row>
    <row r="22" spans="1:11" x14ac:dyDescent="0.2">
      <c r="A22" t="s">
        <v>27</v>
      </c>
      <c r="B22" s="138" t="str">
        <f>$B$4</f>
        <v>Smith Beef Ration</v>
      </c>
      <c r="C22" s="138"/>
      <c r="E22" t="s">
        <v>27</v>
      </c>
      <c r="F22" s="138" t="str">
        <f>$B$4</f>
        <v>Smith Beef Ration</v>
      </c>
      <c r="G22" s="138"/>
      <c r="I22" t="s">
        <v>27</v>
      </c>
      <c r="J22" s="138" t="str">
        <f>$B$4</f>
        <v>Smith Beef Ration</v>
      </c>
      <c r="K22" s="138"/>
    </row>
    <row r="23" spans="1:11" x14ac:dyDescent="0.2">
      <c r="A23" t="s">
        <v>28</v>
      </c>
      <c r="B23" s="137">
        <f>$B$5</f>
        <v>42736</v>
      </c>
      <c r="C23" s="137"/>
      <c r="E23" t="s">
        <v>28</v>
      </c>
      <c r="F23" s="137">
        <f>$B$5</f>
        <v>42736</v>
      </c>
      <c r="G23" s="137"/>
      <c r="I23" t="s">
        <v>28</v>
      </c>
      <c r="J23" s="137">
        <f>$B$5</f>
        <v>42736</v>
      </c>
      <c r="K23" s="137"/>
    </row>
    <row r="24" spans="1:11" x14ac:dyDescent="0.2">
      <c r="A24" t="s">
        <v>9</v>
      </c>
      <c r="B24" s="138">
        <f>$B$6</f>
        <v>10001</v>
      </c>
      <c r="C24" s="138"/>
      <c r="E24" t="s">
        <v>9</v>
      </c>
      <c r="F24" s="138">
        <f>$B$6</f>
        <v>10001</v>
      </c>
      <c r="G24" s="138"/>
      <c r="I24" t="s">
        <v>9</v>
      </c>
      <c r="J24" s="138">
        <f>$B$6</f>
        <v>10001</v>
      </c>
      <c r="K24" s="138"/>
    </row>
    <row r="26" spans="1:11" x14ac:dyDescent="0.2">
      <c r="A26" t="s">
        <v>26</v>
      </c>
      <c r="E26" t="s">
        <v>26</v>
      </c>
      <c r="I26" t="s">
        <v>26</v>
      </c>
    </row>
    <row r="27" spans="1:11" x14ac:dyDescent="0.2">
      <c r="A27" t="s">
        <v>27</v>
      </c>
      <c r="B27" s="138" t="str">
        <f>$B$4</f>
        <v>Smith Beef Ration</v>
      </c>
      <c r="C27" s="138"/>
      <c r="E27" t="s">
        <v>27</v>
      </c>
      <c r="F27" s="138" t="str">
        <f>$B$4</f>
        <v>Smith Beef Ration</v>
      </c>
      <c r="G27" s="138"/>
      <c r="I27" t="s">
        <v>27</v>
      </c>
      <c r="J27" s="138" t="str">
        <f>$B$4</f>
        <v>Smith Beef Ration</v>
      </c>
      <c r="K27" s="138"/>
    </row>
    <row r="28" spans="1:11" x14ac:dyDescent="0.2">
      <c r="A28" t="s">
        <v>28</v>
      </c>
      <c r="B28" s="137">
        <f>$B$5</f>
        <v>42736</v>
      </c>
      <c r="C28" s="137"/>
      <c r="E28" t="s">
        <v>28</v>
      </c>
      <c r="F28" s="137">
        <f>$B$5</f>
        <v>42736</v>
      </c>
      <c r="G28" s="137"/>
      <c r="I28" t="s">
        <v>28</v>
      </c>
      <c r="J28" s="137">
        <f>$B$5</f>
        <v>42736</v>
      </c>
      <c r="K28" s="137"/>
    </row>
    <row r="29" spans="1:11" x14ac:dyDescent="0.2">
      <c r="A29" t="s">
        <v>9</v>
      </c>
      <c r="B29" s="138">
        <f>$B$6</f>
        <v>10001</v>
      </c>
      <c r="C29" s="138"/>
      <c r="E29" t="s">
        <v>9</v>
      </c>
      <c r="F29" s="138">
        <f>$B$6</f>
        <v>10001</v>
      </c>
      <c r="G29" s="138"/>
      <c r="I29" t="s">
        <v>9</v>
      </c>
      <c r="J29" s="138">
        <f>$B$6</f>
        <v>10001</v>
      </c>
      <c r="K29" s="138"/>
    </row>
    <row r="32" spans="1:11" x14ac:dyDescent="0.2">
      <c r="A32" t="s">
        <v>26</v>
      </c>
      <c r="E32" t="s">
        <v>26</v>
      </c>
      <c r="I32" t="s">
        <v>26</v>
      </c>
    </row>
    <row r="33" spans="1:11" x14ac:dyDescent="0.2">
      <c r="A33" t="s">
        <v>27</v>
      </c>
      <c r="B33" s="138" t="str">
        <f>$B$4</f>
        <v>Smith Beef Ration</v>
      </c>
      <c r="C33" s="138"/>
      <c r="E33" t="s">
        <v>27</v>
      </c>
      <c r="F33" s="138" t="str">
        <f>$B$4</f>
        <v>Smith Beef Ration</v>
      </c>
      <c r="G33" s="138"/>
      <c r="I33" t="s">
        <v>27</v>
      </c>
      <c r="J33" s="138" t="str">
        <f>$B$4</f>
        <v>Smith Beef Ration</v>
      </c>
      <c r="K33" s="138"/>
    </row>
    <row r="34" spans="1:11" x14ac:dyDescent="0.2">
      <c r="A34" t="s">
        <v>28</v>
      </c>
      <c r="B34" s="137">
        <f>$B$5</f>
        <v>42736</v>
      </c>
      <c r="C34" s="137"/>
      <c r="E34" t="s">
        <v>28</v>
      </c>
      <c r="F34" s="137">
        <f>$B$5</f>
        <v>42736</v>
      </c>
      <c r="G34" s="137"/>
      <c r="I34" t="s">
        <v>28</v>
      </c>
      <c r="J34" s="137">
        <f>$B$5</f>
        <v>42736</v>
      </c>
      <c r="K34" s="137"/>
    </row>
    <row r="35" spans="1:11" x14ac:dyDescent="0.2">
      <c r="A35" t="s">
        <v>9</v>
      </c>
      <c r="B35" s="138">
        <f>$B$6</f>
        <v>10001</v>
      </c>
      <c r="C35" s="138"/>
      <c r="E35" t="s">
        <v>9</v>
      </c>
      <c r="F35" s="138">
        <f>$B$6</f>
        <v>10001</v>
      </c>
      <c r="G35" s="138"/>
      <c r="I35" t="s">
        <v>9</v>
      </c>
      <c r="J35" s="138">
        <f>$B$6</f>
        <v>10001</v>
      </c>
      <c r="K35" s="138"/>
    </row>
    <row r="38" spans="1:11" x14ac:dyDescent="0.2">
      <c r="A38" t="s">
        <v>26</v>
      </c>
      <c r="E38" t="s">
        <v>26</v>
      </c>
      <c r="I38" t="s">
        <v>26</v>
      </c>
    </row>
    <row r="39" spans="1:11" x14ac:dyDescent="0.2">
      <c r="A39" t="s">
        <v>27</v>
      </c>
      <c r="B39" s="138" t="str">
        <f>$B$4</f>
        <v>Smith Beef Ration</v>
      </c>
      <c r="C39" s="138"/>
      <c r="E39" t="s">
        <v>27</v>
      </c>
      <c r="F39" s="138" t="str">
        <f>$B$4</f>
        <v>Smith Beef Ration</v>
      </c>
      <c r="G39" s="138"/>
      <c r="I39" t="s">
        <v>27</v>
      </c>
      <c r="J39" s="138" t="str">
        <f>$B$4</f>
        <v>Smith Beef Ration</v>
      </c>
      <c r="K39" s="138"/>
    </row>
    <row r="40" spans="1:11" x14ac:dyDescent="0.2">
      <c r="A40" t="s">
        <v>28</v>
      </c>
      <c r="B40" s="137">
        <f>$B$5</f>
        <v>42736</v>
      </c>
      <c r="C40" s="137"/>
      <c r="E40" t="s">
        <v>28</v>
      </c>
      <c r="F40" s="137">
        <f>$B$5</f>
        <v>42736</v>
      </c>
      <c r="G40" s="137"/>
      <c r="I40" t="s">
        <v>28</v>
      </c>
      <c r="J40" s="137">
        <f>$B$5</f>
        <v>42736</v>
      </c>
      <c r="K40" s="137"/>
    </row>
    <row r="41" spans="1:11" x14ac:dyDescent="0.2">
      <c r="A41" t="s">
        <v>9</v>
      </c>
      <c r="B41" s="138">
        <f>$B$6</f>
        <v>10001</v>
      </c>
      <c r="C41" s="138"/>
      <c r="E41" t="s">
        <v>9</v>
      </c>
      <c r="F41" s="138">
        <f>$B$6</f>
        <v>10001</v>
      </c>
      <c r="G41" s="138"/>
      <c r="I41" t="s">
        <v>9</v>
      </c>
      <c r="J41" s="138">
        <f>$B$6</f>
        <v>10001</v>
      </c>
      <c r="K41" s="138"/>
    </row>
    <row r="44" spans="1:11" x14ac:dyDescent="0.2">
      <c r="A44" t="s">
        <v>26</v>
      </c>
      <c r="E44" t="s">
        <v>26</v>
      </c>
      <c r="I44" t="s">
        <v>26</v>
      </c>
    </row>
    <row r="45" spans="1:11" x14ac:dyDescent="0.2">
      <c r="A45" t="s">
        <v>27</v>
      </c>
      <c r="B45" s="138" t="str">
        <f>$B$4</f>
        <v>Smith Beef Ration</v>
      </c>
      <c r="C45" s="138"/>
      <c r="E45" t="s">
        <v>27</v>
      </c>
      <c r="F45" s="138" t="str">
        <f>$B$4</f>
        <v>Smith Beef Ration</v>
      </c>
      <c r="G45" s="138"/>
      <c r="I45" t="s">
        <v>27</v>
      </c>
      <c r="J45" s="138" t="str">
        <f>$B$4</f>
        <v>Smith Beef Ration</v>
      </c>
      <c r="K45" s="138"/>
    </row>
    <row r="46" spans="1:11" x14ac:dyDescent="0.2">
      <c r="A46" t="s">
        <v>28</v>
      </c>
      <c r="B46" s="137">
        <f>$B$5</f>
        <v>42736</v>
      </c>
      <c r="C46" s="137"/>
      <c r="E46" t="s">
        <v>28</v>
      </c>
      <c r="F46" s="137">
        <f>$B$5</f>
        <v>42736</v>
      </c>
      <c r="G46" s="137"/>
      <c r="I46" t="s">
        <v>28</v>
      </c>
      <c r="J46" s="137">
        <f>$B$5</f>
        <v>42736</v>
      </c>
      <c r="K46" s="137"/>
    </row>
    <row r="47" spans="1:11" x14ac:dyDescent="0.2">
      <c r="A47" t="s">
        <v>9</v>
      </c>
      <c r="B47" s="138">
        <f>$B$6</f>
        <v>10001</v>
      </c>
      <c r="C47" s="138"/>
      <c r="E47" t="s">
        <v>9</v>
      </c>
      <c r="F47" s="138">
        <f>$B$6</f>
        <v>10001</v>
      </c>
      <c r="G47" s="138"/>
      <c r="I47" t="s">
        <v>9</v>
      </c>
      <c r="J47" s="138">
        <f>$B$6</f>
        <v>10001</v>
      </c>
      <c r="K47" s="138"/>
    </row>
    <row r="50" spans="1:11" x14ac:dyDescent="0.2">
      <c r="A50" t="s">
        <v>26</v>
      </c>
      <c r="E50" t="s">
        <v>26</v>
      </c>
      <c r="I50" t="s">
        <v>26</v>
      </c>
    </row>
    <row r="51" spans="1:11" x14ac:dyDescent="0.2">
      <c r="A51" t="s">
        <v>27</v>
      </c>
      <c r="B51" s="138" t="str">
        <f>$B$4</f>
        <v>Smith Beef Ration</v>
      </c>
      <c r="C51" s="138"/>
      <c r="E51" t="s">
        <v>27</v>
      </c>
      <c r="F51" s="138" t="str">
        <f>$B$4</f>
        <v>Smith Beef Ration</v>
      </c>
      <c r="G51" s="138"/>
      <c r="I51" t="s">
        <v>27</v>
      </c>
      <c r="J51" s="138" t="str">
        <f>$B$4</f>
        <v>Smith Beef Ration</v>
      </c>
      <c r="K51" s="138"/>
    </row>
    <row r="52" spans="1:11" x14ac:dyDescent="0.2">
      <c r="A52" t="s">
        <v>28</v>
      </c>
      <c r="B52" s="137">
        <f>$B$5</f>
        <v>42736</v>
      </c>
      <c r="C52" s="137"/>
      <c r="E52" t="s">
        <v>28</v>
      </c>
      <c r="F52" s="137">
        <f>$B$5</f>
        <v>42736</v>
      </c>
      <c r="G52" s="137"/>
      <c r="I52" t="s">
        <v>28</v>
      </c>
      <c r="J52" s="137">
        <f>$B$5</f>
        <v>42736</v>
      </c>
      <c r="K52" s="137"/>
    </row>
    <row r="53" spans="1:11" x14ac:dyDescent="0.2">
      <c r="A53" t="s">
        <v>9</v>
      </c>
      <c r="B53" s="138">
        <f>$B$6</f>
        <v>10001</v>
      </c>
      <c r="C53" s="138"/>
      <c r="E53" t="s">
        <v>9</v>
      </c>
      <c r="F53" s="138">
        <f>$B$6</f>
        <v>10001</v>
      </c>
      <c r="G53" s="138"/>
      <c r="I53" t="s">
        <v>9</v>
      </c>
      <c r="J53" s="138">
        <f>$B$6</f>
        <v>10001</v>
      </c>
      <c r="K53" s="138"/>
    </row>
    <row r="56" spans="1:11" x14ac:dyDescent="0.2">
      <c r="A56" t="s">
        <v>26</v>
      </c>
      <c r="E56" t="s">
        <v>26</v>
      </c>
      <c r="I56" t="s">
        <v>26</v>
      </c>
    </row>
    <row r="57" spans="1:11" x14ac:dyDescent="0.2">
      <c r="A57" t="s">
        <v>27</v>
      </c>
      <c r="B57" s="138" t="str">
        <f>$B$4</f>
        <v>Smith Beef Ration</v>
      </c>
      <c r="C57" s="138"/>
      <c r="E57" t="s">
        <v>27</v>
      </c>
      <c r="F57" s="138" t="str">
        <f>$B$4</f>
        <v>Smith Beef Ration</v>
      </c>
      <c r="G57" s="138"/>
      <c r="I57" t="s">
        <v>27</v>
      </c>
      <c r="J57" s="138" t="str">
        <f>$B$4</f>
        <v>Smith Beef Ration</v>
      </c>
      <c r="K57" s="138"/>
    </row>
    <row r="58" spans="1:11" x14ac:dyDescent="0.2">
      <c r="A58" t="s">
        <v>28</v>
      </c>
      <c r="B58" s="137">
        <f>$B$5</f>
        <v>42736</v>
      </c>
      <c r="C58" s="137"/>
      <c r="E58" t="s">
        <v>28</v>
      </c>
      <c r="F58" s="137">
        <f>$B$5</f>
        <v>42736</v>
      </c>
      <c r="G58" s="137"/>
      <c r="I58" t="s">
        <v>28</v>
      </c>
      <c r="J58" s="137">
        <f>$B$5</f>
        <v>42736</v>
      </c>
      <c r="K58" s="137"/>
    </row>
    <row r="59" spans="1:11" x14ac:dyDescent="0.2">
      <c r="A59" t="s">
        <v>9</v>
      </c>
      <c r="B59" s="138">
        <f>$B$6</f>
        <v>10001</v>
      </c>
      <c r="C59" s="138"/>
      <c r="E59" t="s">
        <v>9</v>
      </c>
      <c r="F59" s="138">
        <f>$B$6</f>
        <v>10001</v>
      </c>
      <c r="G59" s="138"/>
      <c r="I59" t="s">
        <v>9</v>
      </c>
      <c r="J59" s="138">
        <f>$B$6</f>
        <v>10001</v>
      </c>
      <c r="K59" s="138"/>
    </row>
  </sheetData>
  <mergeCells count="90">
    <mergeCell ref="B4:C4"/>
    <mergeCell ref="F4:G4"/>
    <mergeCell ref="J4:K4"/>
    <mergeCell ref="B5:C5"/>
    <mergeCell ref="F5:G5"/>
    <mergeCell ref="J5:K5"/>
    <mergeCell ref="B6:C6"/>
    <mergeCell ref="F6:G6"/>
    <mergeCell ref="J6:K6"/>
    <mergeCell ref="B10:C10"/>
    <mergeCell ref="F10:G10"/>
    <mergeCell ref="J10:K10"/>
    <mergeCell ref="B11:C11"/>
    <mergeCell ref="F11:G11"/>
    <mergeCell ref="J11:K11"/>
    <mergeCell ref="B12:C12"/>
    <mergeCell ref="F12:G12"/>
    <mergeCell ref="J12:K12"/>
    <mergeCell ref="B16:C16"/>
    <mergeCell ref="F16:G16"/>
    <mergeCell ref="J16:K16"/>
    <mergeCell ref="B17:C17"/>
    <mergeCell ref="F17:G17"/>
    <mergeCell ref="J17:K17"/>
    <mergeCell ref="B18:C18"/>
    <mergeCell ref="F18:G18"/>
    <mergeCell ref="J18:K18"/>
    <mergeCell ref="B22:C22"/>
    <mergeCell ref="F22:G22"/>
    <mergeCell ref="J22:K22"/>
    <mergeCell ref="B23:C23"/>
    <mergeCell ref="F23:G23"/>
    <mergeCell ref="J23:K23"/>
    <mergeCell ref="B24:C24"/>
    <mergeCell ref="F24:G24"/>
    <mergeCell ref="J24:K24"/>
    <mergeCell ref="B27:C27"/>
    <mergeCell ref="F27:G27"/>
    <mergeCell ref="J27:K27"/>
    <mergeCell ref="B28:C28"/>
    <mergeCell ref="F28:G28"/>
    <mergeCell ref="J28:K28"/>
    <mergeCell ref="B29:C29"/>
    <mergeCell ref="F29:G29"/>
    <mergeCell ref="J29:K29"/>
    <mergeCell ref="B33:C33"/>
    <mergeCell ref="F33:G33"/>
    <mergeCell ref="J33:K33"/>
    <mergeCell ref="B34:C34"/>
    <mergeCell ref="F34:G34"/>
    <mergeCell ref="J34:K34"/>
    <mergeCell ref="B35:C35"/>
    <mergeCell ref="F35:G35"/>
    <mergeCell ref="J35:K35"/>
    <mergeCell ref="B39:C39"/>
    <mergeCell ref="F39:G39"/>
    <mergeCell ref="J39:K39"/>
    <mergeCell ref="B40:C40"/>
    <mergeCell ref="F40:G40"/>
    <mergeCell ref="J40:K40"/>
    <mergeCell ref="B41:C41"/>
    <mergeCell ref="F41:G41"/>
    <mergeCell ref="J41:K41"/>
    <mergeCell ref="B45:C45"/>
    <mergeCell ref="F45:G45"/>
    <mergeCell ref="J45:K45"/>
    <mergeCell ref="B46:C46"/>
    <mergeCell ref="F46:G46"/>
    <mergeCell ref="J46:K46"/>
    <mergeCell ref="B47:C47"/>
    <mergeCell ref="F47:G47"/>
    <mergeCell ref="J47:K47"/>
    <mergeCell ref="B51:C51"/>
    <mergeCell ref="F51:G51"/>
    <mergeCell ref="J51:K51"/>
    <mergeCell ref="B52:C52"/>
    <mergeCell ref="F52:G52"/>
    <mergeCell ref="J52:K52"/>
    <mergeCell ref="B53:C53"/>
    <mergeCell ref="F53:G53"/>
    <mergeCell ref="J53:K53"/>
    <mergeCell ref="B57:C57"/>
    <mergeCell ref="F57:G57"/>
    <mergeCell ref="J57:K57"/>
    <mergeCell ref="B58:C58"/>
    <mergeCell ref="F58:G58"/>
    <mergeCell ref="J58:K58"/>
    <mergeCell ref="B59:C59"/>
    <mergeCell ref="F59:G59"/>
    <mergeCell ref="J59:K5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2:Q34"/>
  <sheetViews>
    <sheetView showGridLines="0" zoomScale="90" zoomScaleNormal="90" workbookViewId="0">
      <selection activeCell="R40" sqref="R40"/>
    </sheetView>
  </sheetViews>
  <sheetFormatPr defaultRowHeight="12.75" x14ac:dyDescent="0.2"/>
  <cols>
    <col min="1" max="5" width="9.140625" style="47"/>
    <col min="6" max="6" width="4.42578125" style="47" customWidth="1"/>
    <col min="7" max="7" width="7.42578125" style="47" customWidth="1"/>
    <col min="8" max="8" width="7.140625" style="47" customWidth="1"/>
    <col min="9" max="9" width="8" style="47" customWidth="1"/>
    <col min="10" max="10" width="6.7109375" style="47" customWidth="1"/>
    <col min="11" max="11" width="4.7109375" style="47" customWidth="1"/>
    <col min="12" max="13" width="10.42578125" style="47" customWidth="1"/>
    <col min="14" max="14" width="5.140625" style="47" customWidth="1"/>
    <col min="15" max="15" width="12.5703125" style="47" customWidth="1"/>
    <col min="16" max="16" width="13.140625" style="47" customWidth="1"/>
    <col min="17" max="16384" width="9.140625" style="47"/>
  </cols>
  <sheetData>
    <row r="2" spans="4:17" ht="13.5" thickBot="1" x14ac:dyDescent="0.25"/>
    <row r="3" spans="4:17" ht="13.5" thickTop="1" x14ac:dyDescent="0.2">
      <c r="D3" s="48"/>
      <c r="E3" s="49"/>
      <c r="F3" s="49"/>
      <c r="G3" s="49"/>
      <c r="H3" s="49"/>
      <c r="I3" s="49"/>
      <c r="J3" s="49"/>
      <c r="K3" s="49"/>
      <c r="L3" s="49"/>
      <c r="M3" s="49"/>
      <c r="N3" s="49"/>
      <c r="O3" s="49"/>
      <c r="P3" s="49"/>
      <c r="Q3" s="50"/>
    </row>
    <row r="4" spans="4:17" x14ac:dyDescent="0.2">
      <c r="D4" s="51"/>
      <c r="E4" s="52"/>
      <c r="F4" s="52"/>
      <c r="G4" s="52"/>
      <c r="H4" s="52"/>
      <c r="I4" s="52"/>
      <c r="J4" s="52"/>
      <c r="K4" s="52"/>
      <c r="L4" s="53" t="s">
        <v>49</v>
      </c>
      <c r="M4" s="54" t="s">
        <v>50</v>
      </c>
      <c r="N4" s="53"/>
      <c r="O4" s="53" t="s">
        <v>51</v>
      </c>
      <c r="P4" s="53" t="s">
        <v>52</v>
      </c>
      <c r="Q4" s="55"/>
    </row>
    <row r="5" spans="4:17" x14ac:dyDescent="0.2">
      <c r="D5" s="51"/>
      <c r="E5" s="52"/>
      <c r="F5" s="52"/>
      <c r="G5" s="139" t="s">
        <v>53</v>
      </c>
      <c r="H5" s="139"/>
      <c r="I5" s="139"/>
      <c r="J5" s="56"/>
      <c r="L5" s="139" t="s">
        <v>54</v>
      </c>
      <c r="M5" s="139"/>
      <c r="N5" s="52"/>
      <c r="O5" s="139" t="s">
        <v>55</v>
      </c>
      <c r="P5" s="139"/>
      <c r="Q5" s="55"/>
    </row>
    <row r="6" spans="4:17" x14ac:dyDescent="0.2">
      <c r="D6" s="51"/>
      <c r="E6" s="52"/>
      <c r="F6" s="52"/>
      <c r="I6" s="52"/>
      <c r="J6" s="52"/>
      <c r="K6" s="52"/>
      <c r="L6" s="139" t="s">
        <v>56</v>
      </c>
      <c r="M6" s="139"/>
      <c r="N6" s="52"/>
      <c r="O6" s="139" t="s">
        <v>57</v>
      </c>
      <c r="P6" s="139"/>
      <c r="Q6" s="55"/>
    </row>
    <row r="7" spans="4:17" x14ac:dyDescent="0.2">
      <c r="D7" s="51"/>
      <c r="E7" s="56" t="s">
        <v>58</v>
      </c>
      <c r="F7" s="52"/>
      <c r="G7" s="56" t="s">
        <v>59</v>
      </c>
      <c r="H7" s="56" t="s">
        <v>59</v>
      </c>
      <c r="I7" s="56" t="s">
        <v>60</v>
      </c>
      <c r="J7" s="56" t="s">
        <v>61</v>
      </c>
      <c r="L7" s="56" t="s">
        <v>62</v>
      </c>
      <c r="M7" s="56" t="s">
        <v>63</v>
      </c>
      <c r="N7" s="52"/>
      <c r="O7" s="56" t="s">
        <v>64</v>
      </c>
      <c r="P7" s="56" t="s">
        <v>63</v>
      </c>
      <c r="Q7" s="55"/>
    </row>
    <row r="8" spans="4:17" x14ac:dyDescent="0.2">
      <c r="D8" s="51"/>
      <c r="E8" s="56" t="s">
        <v>65</v>
      </c>
      <c r="F8" s="52"/>
      <c r="G8" s="56" t="s">
        <v>66</v>
      </c>
      <c r="H8" s="56" t="s">
        <v>65</v>
      </c>
      <c r="I8" s="56" t="s">
        <v>65</v>
      </c>
      <c r="J8" s="39">
        <f>Template!F17</f>
        <v>90</v>
      </c>
      <c r="L8" s="57">
        <v>500</v>
      </c>
      <c r="M8" s="57">
        <v>2000</v>
      </c>
      <c r="N8" s="52"/>
      <c r="O8" s="52"/>
      <c r="P8" s="52"/>
      <c r="Q8" s="55"/>
    </row>
    <row r="9" spans="4:17" x14ac:dyDescent="0.2">
      <c r="D9" s="51"/>
      <c r="E9" s="52"/>
      <c r="F9" s="52"/>
      <c r="G9" s="56"/>
      <c r="H9" s="56"/>
      <c r="I9" s="52"/>
      <c r="J9" s="52"/>
      <c r="L9" s="56"/>
      <c r="M9" s="56"/>
      <c r="N9" s="52"/>
      <c r="O9" s="52"/>
      <c r="P9" s="52"/>
      <c r="Q9" s="55"/>
    </row>
    <row r="10" spans="4:17" x14ac:dyDescent="0.2">
      <c r="D10" s="51"/>
      <c r="E10" s="52">
        <v>200</v>
      </c>
      <c r="F10" s="52"/>
      <c r="G10" s="56">
        <v>2</v>
      </c>
      <c r="H10" s="56">
        <f>E10*G10/100</f>
        <v>4</v>
      </c>
      <c r="I10" s="62">
        <f>H10/J8*100</f>
        <v>4.4444444444444446</v>
      </c>
      <c r="J10" s="52"/>
      <c r="L10" s="63">
        <f>$L$8/I10</f>
        <v>112.5</v>
      </c>
      <c r="M10" s="64">
        <f>$M$8/I10</f>
        <v>450</v>
      </c>
      <c r="N10" s="65"/>
      <c r="O10" s="63">
        <f t="shared" ref="O10:P12" si="0">L10*2</f>
        <v>225</v>
      </c>
      <c r="P10" s="64">
        <f t="shared" si="0"/>
        <v>900</v>
      </c>
      <c r="Q10" s="55"/>
    </row>
    <row r="11" spans="4:17" x14ac:dyDescent="0.2">
      <c r="D11" s="51"/>
      <c r="E11" s="52"/>
      <c r="F11" s="52"/>
      <c r="G11" s="56">
        <v>3</v>
      </c>
      <c r="H11" s="56">
        <f>E10*G11/100</f>
        <v>6</v>
      </c>
      <c r="I11" s="62">
        <f>H11/J8*100</f>
        <v>6.666666666666667</v>
      </c>
      <c r="J11" s="52"/>
      <c r="L11" s="63">
        <f t="shared" ref="L11:L31" si="1">$L$8/I11</f>
        <v>75</v>
      </c>
      <c r="M11" s="64">
        <f t="shared" ref="M11:M31" si="2">$M$8/I11</f>
        <v>300</v>
      </c>
      <c r="N11" s="65"/>
      <c r="O11" s="63">
        <f t="shared" si="0"/>
        <v>150</v>
      </c>
      <c r="P11" s="64">
        <f t="shared" si="0"/>
        <v>600</v>
      </c>
      <c r="Q11" s="55"/>
    </row>
    <row r="12" spans="4:17" x14ac:dyDescent="0.2">
      <c r="D12" s="51"/>
      <c r="E12" s="52"/>
      <c r="F12" s="52"/>
      <c r="G12" s="56">
        <v>4</v>
      </c>
      <c r="H12" s="56">
        <f>E10*G12/100</f>
        <v>8</v>
      </c>
      <c r="I12" s="62">
        <f>H12/J8*100</f>
        <v>8.8888888888888893</v>
      </c>
      <c r="J12" s="52"/>
      <c r="L12" s="63">
        <f t="shared" si="1"/>
        <v>56.25</v>
      </c>
      <c r="M12" s="64">
        <f t="shared" si="2"/>
        <v>225</v>
      </c>
      <c r="N12" s="65"/>
      <c r="O12" s="63">
        <f t="shared" si="0"/>
        <v>112.5</v>
      </c>
      <c r="P12" s="64">
        <f t="shared" si="0"/>
        <v>450</v>
      </c>
      <c r="Q12" s="55"/>
    </row>
    <row r="13" spans="4:17" x14ac:dyDescent="0.2">
      <c r="D13" s="51"/>
      <c r="E13" s="52"/>
      <c r="F13" s="52"/>
      <c r="G13" s="56"/>
      <c r="H13" s="56"/>
      <c r="I13" s="62"/>
      <c r="J13" s="52"/>
      <c r="L13" s="63"/>
      <c r="M13" s="64"/>
      <c r="N13" s="65"/>
      <c r="O13" s="63" t="s">
        <v>48</v>
      </c>
      <c r="P13" s="64"/>
      <c r="Q13" s="55"/>
    </row>
    <row r="14" spans="4:17" x14ac:dyDescent="0.2">
      <c r="D14" s="51"/>
      <c r="E14" s="52">
        <v>400</v>
      </c>
      <c r="F14" s="56"/>
      <c r="G14" s="56">
        <v>2</v>
      </c>
      <c r="H14" s="56">
        <f>E14*G14/100</f>
        <v>8</v>
      </c>
      <c r="I14" s="62">
        <f>H14/J8*100</f>
        <v>8.8888888888888893</v>
      </c>
      <c r="J14" s="52"/>
      <c r="L14" s="63">
        <f t="shared" si="1"/>
        <v>56.25</v>
      </c>
      <c r="M14" s="64">
        <f t="shared" si="2"/>
        <v>225</v>
      </c>
      <c r="N14" s="65"/>
      <c r="O14" s="63">
        <f t="shared" ref="O14:P16" si="3">L14*2</f>
        <v>112.5</v>
      </c>
      <c r="P14" s="64">
        <f t="shared" si="3"/>
        <v>450</v>
      </c>
      <c r="Q14" s="55"/>
    </row>
    <row r="15" spans="4:17" x14ac:dyDescent="0.2">
      <c r="D15" s="51"/>
      <c r="E15" s="52"/>
      <c r="F15" s="52"/>
      <c r="G15" s="56">
        <v>3</v>
      </c>
      <c r="H15" s="56">
        <f>E14*G15/100</f>
        <v>12</v>
      </c>
      <c r="I15" s="62">
        <f>H15/J8*100</f>
        <v>13.333333333333334</v>
      </c>
      <c r="J15" s="52"/>
      <c r="L15" s="63">
        <f t="shared" si="1"/>
        <v>37.5</v>
      </c>
      <c r="M15" s="64">
        <f t="shared" si="2"/>
        <v>150</v>
      </c>
      <c r="N15" s="65"/>
      <c r="O15" s="63">
        <f t="shared" si="3"/>
        <v>75</v>
      </c>
      <c r="P15" s="64">
        <f t="shared" si="3"/>
        <v>300</v>
      </c>
      <c r="Q15" s="55"/>
    </row>
    <row r="16" spans="4:17" x14ac:dyDescent="0.2">
      <c r="D16" s="51"/>
      <c r="E16" s="52"/>
      <c r="F16" s="52"/>
      <c r="G16" s="56">
        <v>4</v>
      </c>
      <c r="H16" s="56">
        <f>E14*G16/100</f>
        <v>16</v>
      </c>
      <c r="I16" s="62">
        <f>H16/J8*100</f>
        <v>17.777777777777779</v>
      </c>
      <c r="J16" s="52"/>
      <c r="L16" s="63">
        <f t="shared" si="1"/>
        <v>28.125</v>
      </c>
      <c r="M16" s="64">
        <f t="shared" si="2"/>
        <v>112.5</v>
      </c>
      <c r="N16" s="65"/>
      <c r="O16" s="63">
        <f t="shared" si="3"/>
        <v>56.25</v>
      </c>
      <c r="P16" s="64">
        <f t="shared" si="3"/>
        <v>225</v>
      </c>
      <c r="Q16" s="55"/>
    </row>
    <row r="17" spans="4:17" x14ac:dyDescent="0.2">
      <c r="D17" s="51"/>
      <c r="E17" s="52"/>
      <c r="F17" s="52"/>
      <c r="G17" s="56"/>
      <c r="H17" s="56"/>
      <c r="I17" s="62"/>
      <c r="J17" s="52"/>
      <c r="L17" s="63"/>
      <c r="M17" s="64"/>
      <c r="N17" s="65"/>
      <c r="O17" s="63"/>
      <c r="P17" s="64"/>
      <c r="Q17" s="55"/>
    </row>
    <row r="18" spans="4:17" x14ac:dyDescent="0.2">
      <c r="D18" s="51"/>
      <c r="E18" s="52">
        <v>600</v>
      </c>
      <c r="F18" s="52"/>
      <c r="G18" s="56">
        <v>2</v>
      </c>
      <c r="H18" s="56">
        <f>E18*G18/100</f>
        <v>12</v>
      </c>
      <c r="I18" s="62">
        <f>H18/J8*100</f>
        <v>13.333333333333334</v>
      </c>
      <c r="J18" s="52"/>
      <c r="L18" s="63">
        <f t="shared" si="1"/>
        <v>37.5</v>
      </c>
      <c r="M18" s="64">
        <f t="shared" si="2"/>
        <v>150</v>
      </c>
      <c r="N18" s="65"/>
      <c r="O18" s="63">
        <f t="shared" ref="O18:P20" si="4">L18*2</f>
        <v>75</v>
      </c>
      <c r="P18" s="64">
        <f t="shared" si="4"/>
        <v>300</v>
      </c>
      <c r="Q18" s="55"/>
    </row>
    <row r="19" spans="4:17" x14ac:dyDescent="0.2">
      <c r="D19" s="51"/>
      <c r="E19" s="52"/>
      <c r="F19" s="52"/>
      <c r="G19" s="56">
        <v>3</v>
      </c>
      <c r="H19" s="56">
        <f>E18*G19/100</f>
        <v>18</v>
      </c>
      <c r="I19" s="62">
        <f>H19/J8*100</f>
        <v>20</v>
      </c>
      <c r="J19" s="52"/>
      <c r="L19" s="63">
        <f t="shared" si="1"/>
        <v>25</v>
      </c>
      <c r="M19" s="64">
        <f t="shared" si="2"/>
        <v>100</v>
      </c>
      <c r="N19" s="65"/>
      <c r="O19" s="63">
        <f t="shared" si="4"/>
        <v>50</v>
      </c>
      <c r="P19" s="64">
        <f t="shared" si="4"/>
        <v>200</v>
      </c>
      <c r="Q19" s="55"/>
    </row>
    <row r="20" spans="4:17" x14ac:dyDescent="0.2">
      <c r="D20" s="51"/>
      <c r="E20" s="52"/>
      <c r="F20" s="52"/>
      <c r="G20" s="56">
        <v>4</v>
      </c>
      <c r="H20" s="56">
        <f>E18*G20/100</f>
        <v>24</v>
      </c>
      <c r="I20" s="62">
        <f>H20/J8*100</f>
        <v>26.666666666666668</v>
      </c>
      <c r="J20" s="52"/>
      <c r="L20" s="63">
        <f t="shared" si="1"/>
        <v>18.75</v>
      </c>
      <c r="M20" s="64">
        <f t="shared" si="2"/>
        <v>75</v>
      </c>
      <c r="N20" s="65"/>
      <c r="O20" s="63">
        <f t="shared" si="4"/>
        <v>37.5</v>
      </c>
      <c r="P20" s="64">
        <f t="shared" si="4"/>
        <v>150</v>
      </c>
      <c r="Q20" s="55"/>
    </row>
    <row r="21" spans="4:17" x14ac:dyDescent="0.2">
      <c r="D21" s="51"/>
      <c r="E21" s="52"/>
      <c r="F21" s="52"/>
      <c r="G21" s="56"/>
      <c r="H21" s="56"/>
      <c r="I21" s="62"/>
      <c r="J21" s="52"/>
      <c r="L21" s="63"/>
      <c r="M21" s="64"/>
      <c r="N21" s="65"/>
      <c r="O21" s="63"/>
      <c r="P21" s="64"/>
      <c r="Q21" s="55"/>
    </row>
    <row r="22" spans="4:17" x14ac:dyDescent="0.2">
      <c r="D22" s="51"/>
      <c r="E22" s="52">
        <v>800</v>
      </c>
      <c r="F22" s="52"/>
      <c r="G22" s="56">
        <v>2</v>
      </c>
      <c r="H22" s="56">
        <f>E22*G22/100</f>
        <v>16</v>
      </c>
      <c r="I22" s="62">
        <f>H22/J8*100</f>
        <v>17.777777777777779</v>
      </c>
      <c r="J22" s="52"/>
      <c r="L22" s="63">
        <f t="shared" si="1"/>
        <v>28.125</v>
      </c>
      <c r="M22" s="64">
        <f t="shared" si="2"/>
        <v>112.5</v>
      </c>
      <c r="N22" s="65"/>
      <c r="O22" s="63">
        <f t="shared" ref="O22:P24" si="5">L22*2</f>
        <v>56.25</v>
      </c>
      <c r="P22" s="64">
        <f t="shared" si="5"/>
        <v>225</v>
      </c>
      <c r="Q22" s="55"/>
    </row>
    <row r="23" spans="4:17" x14ac:dyDescent="0.2">
      <c r="D23" s="51"/>
      <c r="E23" s="52"/>
      <c r="F23" s="52"/>
      <c r="G23" s="56">
        <v>3</v>
      </c>
      <c r="H23" s="56">
        <f>E22*G23/100</f>
        <v>24</v>
      </c>
      <c r="I23" s="62">
        <f>H23/J8*100</f>
        <v>26.666666666666668</v>
      </c>
      <c r="J23" s="52"/>
      <c r="L23" s="63">
        <f t="shared" si="1"/>
        <v>18.75</v>
      </c>
      <c r="M23" s="64">
        <f t="shared" si="2"/>
        <v>75</v>
      </c>
      <c r="N23" s="65"/>
      <c r="O23" s="63">
        <f t="shared" si="5"/>
        <v>37.5</v>
      </c>
      <c r="P23" s="64">
        <f t="shared" si="5"/>
        <v>150</v>
      </c>
      <c r="Q23" s="55"/>
    </row>
    <row r="24" spans="4:17" x14ac:dyDescent="0.2">
      <c r="D24" s="51"/>
      <c r="E24" s="52"/>
      <c r="F24" s="52"/>
      <c r="G24" s="56">
        <v>4</v>
      </c>
      <c r="H24" s="56">
        <f>E22*G24/100</f>
        <v>32</v>
      </c>
      <c r="I24" s="62">
        <f>H24/J8*100</f>
        <v>35.555555555555557</v>
      </c>
      <c r="J24" s="52"/>
      <c r="L24" s="63">
        <f t="shared" si="1"/>
        <v>14.0625</v>
      </c>
      <c r="M24" s="64">
        <f t="shared" si="2"/>
        <v>56.25</v>
      </c>
      <c r="N24" s="65"/>
      <c r="O24" s="63">
        <f t="shared" si="5"/>
        <v>28.125</v>
      </c>
      <c r="P24" s="64">
        <f t="shared" si="5"/>
        <v>112.5</v>
      </c>
      <c r="Q24" s="55"/>
    </row>
    <row r="25" spans="4:17" x14ac:dyDescent="0.2">
      <c r="D25" s="51"/>
      <c r="E25" s="52"/>
      <c r="F25" s="52"/>
      <c r="G25" s="56"/>
      <c r="H25" s="56"/>
      <c r="I25" s="62"/>
      <c r="J25" s="52"/>
      <c r="L25" s="63"/>
      <c r="M25" s="64"/>
      <c r="N25" s="65"/>
      <c r="O25" s="63"/>
      <c r="P25" s="64"/>
      <c r="Q25" s="55"/>
    </row>
    <row r="26" spans="4:17" x14ac:dyDescent="0.2">
      <c r="D26" s="51"/>
      <c r="E26" s="52">
        <v>1000</v>
      </c>
      <c r="F26" s="52"/>
      <c r="G26" s="56">
        <v>2</v>
      </c>
      <c r="H26" s="56">
        <f>E26*G26/100</f>
        <v>20</v>
      </c>
      <c r="I26" s="62">
        <f>H26/J8*100</f>
        <v>22.222222222222221</v>
      </c>
      <c r="J26" s="52"/>
      <c r="L26" s="63">
        <f t="shared" si="1"/>
        <v>22.5</v>
      </c>
      <c r="M26" s="64">
        <f t="shared" si="2"/>
        <v>90</v>
      </c>
      <c r="N26" s="65"/>
      <c r="O26" s="63">
        <f t="shared" ref="O26:P28" si="6">L26*2</f>
        <v>45</v>
      </c>
      <c r="P26" s="64">
        <f t="shared" si="6"/>
        <v>180</v>
      </c>
      <c r="Q26" s="55"/>
    </row>
    <row r="27" spans="4:17" x14ac:dyDescent="0.2">
      <c r="D27" s="51"/>
      <c r="E27" s="52"/>
      <c r="F27" s="52"/>
      <c r="G27" s="56">
        <v>3</v>
      </c>
      <c r="H27" s="56">
        <f>E26*G27/100</f>
        <v>30</v>
      </c>
      <c r="I27" s="62">
        <f>H27/J8*100</f>
        <v>33.333333333333329</v>
      </c>
      <c r="J27" s="52"/>
      <c r="L27" s="63">
        <f t="shared" si="1"/>
        <v>15.000000000000002</v>
      </c>
      <c r="M27" s="64">
        <f t="shared" si="2"/>
        <v>60.000000000000007</v>
      </c>
      <c r="N27" s="65"/>
      <c r="O27" s="63">
        <f t="shared" si="6"/>
        <v>30.000000000000004</v>
      </c>
      <c r="P27" s="64">
        <f t="shared" si="6"/>
        <v>120.00000000000001</v>
      </c>
      <c r="Q27" s="55"/>
    </row>
    <row r="28" spans="4:17" x14ac:dyDescent="0.2">
      <c r="D28" s="51"/>
      <c r="E28" s="52"/>
      <c r="F28" s="52"/>
      <c r="G28" s="56">
        <v>4</v>
      </c>
      <c r="H28" s="56">
        <f>E26*G28/100</f>
        <v>40</v>
      </c>
      <c r="I28" s="62">
        <f>H28/J8*100</f>
        <v>44.444444444444443</v>
      </c>
      <c r="J28" s="52"/>
      <c r="L28" s="63">
        <f t="shared" si="1"/>
        <v>11.25</v>
      </c>
      <c r="M28" s="64">
        <f t="shared" si="2"/>
        <v>45</v>
      </c>
      <c r="N28" s="65"/>
      <c r="O28" s="63">
        <f t="shared" si="6"/>
        <v>22.5</v>
      </c>
      <c r="P28" s="64">
        <f t="shared" si="6"/>
        <v>90</v>
      </c>
      <c r="Q28" s="55"/>
    </row>
    <row r="29" spans="4:17" x14ac:dyDescent="0.2">
      <c r="D29" s="51"/>
      <c r="E29" s="52"/>
      <c r="F29" s="52"/>
      <c r="G29" s="52"/>
      <c r="H29" s="52"/>
      <c r="I29" s="62"/>
      <c r="J29" s="52"/>
      <c r="L29" s="63"/>
      <c r="M29" s="64"/>
      <c r="N29" s="65"/>
      <c r="O29" s="63"/>
      <c r="P29" s="64"/>
      <c r="Q29" s="55"/>
    </row>
    <row r="30" spans="4:17" x14ac:dyDescent="0.2">
      <c r="D30" s="51"/>
      <c r="E30" s="52"/>
      <c r="F30" s="52"/>
      <c r="G30" s="52"/>
      <c r="H30" s="52"/>
      <c r="I30" s="62"/>
      <c r="J30" s="52"/>
      <c r="L30" s="63"/>
      <c r="M30" s="64"/>
      <c r="N30" s="65"/>
      <c r="O30" s="63"/>
      <c r="P30" s="64"/>
      <c r="Q30" s="55"/>
    </row>
    <row r="31" spans="4:17" x14ac:dyDescent="0.2">
      <c r="D31" s="51"/>
      <c r="E31" s="58">
        <f>Template!F15</f>
        <v>800</v>
      </c>
      <c r="F31" s="52"/>
      <c r="G31" s="39">
        <f>Template!F16</f>
        <v>4</v>
      </c>
      <c r="H31" s="56">
        <f>E31*G31/100</f>
        <v>32</v>
      </c>
      <c r="I31" s="62">
        <f>H31/J8*100</f>
        <v>35.555555555555557</v>
      </c>
      <c r="J31" s="52"/>
      <c r="L31" s="63">
        <f t="shared" si="1"/>
        <v>14.0625</v>
      </c>
      <c r="M31" s="64">
        <f t="shared" si="2"/>
        <v>56.25</v>
      </c>
      <c r="N31" s="65"/>
      <c r="O31" s="63">
        <f>L31*2</f>
        <v>28.125</v>
      </c>
      <c r="P31" s="64">
        <f>M31*2</f>
        <v>112.5</v>
      </c>
      <c r="Q31" s="55"/>
    </row>
    <row r="32" spans="4:17" x14ac:dyDescent="0.2">
      <c r="D32" s="51"/>
      <c r="E32" s="52"/>
      <c r="F32" s="52"/>
      <c r="G32" s="52" t="s">
        <v>48</v>
      </c>
      <c r="H32" s="52"/>
      <c r="I32" s="52"/>
      <c r="J32" s="52"/>
      <c r="K32" s="52"/>
      <c r="L32" s="52"/>
      <c r="M32" s="52"/>
      <c r="N32" s="52"/>
      <c r="O32" s="52"/>
      <c r="P32" s="52"/>
      <c r="Q32" s="55"/>
    </row>
    <row r="33" spans="4:17" ht="13.5" thickBot="1" x14ac:dyDescent="0.25">
      <c r="D33" s="59"/>
      <c r="E33" s="60"/>
      <c r="F33" s="60"/>
      <c r="G33" s="60"/>
      <c r="H33" s="60"/>
      <c r="I33" s="60"/>
      <c r="J33" s="60"/>
      <c r="K33" s="60"/>
      <c r="L33" s="60"/>
      <c r="M33" s="60"/>
      <c r="N33" s="60"/>
      <c r="O33" s="60"/>
      <c r="P33" s="60"/>
      <c r="Q33" s="61"/>
    </row>
    <row r="34" spans="4:17" ht="13.5" thickTop="1" x14ac:dyDescent="0.2"/>
  </sheetData>
  <sheetProtection algorithmName="SHA-512" hashValue="+5yq5zOCRF+F9s0/34+7bKeFoo9HVPZUkzouG+H5StvbVD9L6LsRpBZM7nGZqsznNC+vcv3+Ptx5ODZVHAvFyg==" saltValue="K7yKFcswCJr9wVO/bVLexw==" spinCount="100000" sheet="1" objects="1" scenarios="1"/>
  <mergeCells count="5">
    <mergeCell ref="G5:I5"/>
    <mergeCell ref="L5:M5"/>
    <mergeCell ref="O5:P5"/>
    <mergeCell ref="L6:M6"/>
    <mergeCell ref="O6:P6"/>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1:A2"/>
    </sheetView>
  </sheetViews>
  <sheetFormatPr defaultRowHeight="12.75" x14ac:dyDescent="0.2"/>
  <sheetData>
    <row r="1" spans="1:1" x14ac:dyDescent="0.2">
      <c r="A1" s="40" t="s">
        <v>90</v>
      </c>
    </row>
    <row r="2" spans="1:1" x14ac:dyDescent="0.2">
      <c r="A2" s="40"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globalNavigation xmlns="fb82bcdf-ea63-4554-99e3-e15ccd87b479">4</_x002e_globalNavigation>
    <_x002e_program xmlns="fb82bcdf-ea63-4554-99e3-e15ccd87b479">Feed</_x002e_program>
    <_x002e_year xmlns="fb82bcdf-ea63-4554-99e3-e15ccd87b479" xsi:nil="true"/>
    <PublishingExpirationDate xmlns="http://schemas.microsoft.com/sharepoint/v3" xsi:nil="true"/>
    <PublishingStartDate xmlns="http://schemas.microsoft.com/sharepoint/v3" xsi:nil="true"/>
    <bureau xmlns="fb82bcdf-ea63-4554-99e3-e15ccd87b479">ACM</bureau>
    <_x002e_purpose xmlns="fb82bcdf-ea63-4554-99e3-e15ccd87b479" xsi:nil="true"/>
  </documentManagement>
</p:properties>
</file>

<file path=customXml/itemProps1.xml><?xml version="1.0" encoding="utf-8"?>
<ds:datastoreItem xmlns:ds="http://schemas.openxmlformats.org/officeDocument/2006/customXml" ds:itemID="{C1443ED1-5210-4D45-8049-94DF5AF70AF5}"/>
</file>

<file path=customXml/itemProps2.xml><?xml version="1.0" encoding="utf-8"?>
<ds:datastoreItem xmlns:ds="http://schemas.openxmlformats.org/officeDocument/2006/customXml" ds:itemID="{A3B487B4-7411-4A96-8E87-C7A982F0D7C2}"/>
</file>

<file path=customXml/itemProps3.xml><?xml version="1.0" encoding="utf-8"?>
<ds:datastoreItem xmlns:ds="http://schemas.openxmlformats.org/officeDocument/2006/customXml" ds:itemID="{59B2AA28-BB90-4F98-BA06-7673AD444FF9}"/>
</file>

<file path=customXml/itemProps4.xml><?xml version="1.0" encoding="utf-8"?>
<ds:datastoreItem xmlns:ds="http://schemas.openxmlformats.org/officeDocument/2006/customXml" ds:itemID="{54CE4D26-5937-4319-8C39-F02D5A1A82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Template</vt:lpstr>
      <vt:lpstr>Bag Labels</vt:lpstr>
      <vt:lpstr>Calculator</vt:lpstr>
      <vt:lpstr>Drop downs</vt:lpstr>
      <vt:lpstr>Template!Print_Area</vt:lpstr>
      <vt:lpstr>Withdraw</vt:lpstr>
    </vt:vector>
  </TitlesOfParts>
  <Company>DATCP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Morris</dc:creator>
  <cp:lastModifiedBy>Bartley, Heather</cp:lastModifiedBy>
  <cp:lastPrinted>2016-12-19T13:55:44Z</cp:lastPrinted>
  <dcterms:created xsi:type="dcterms:W3CDTF">2004-01-14T21:01:10Z</dcterms:created>
  <dcterms:modified xsi:type="dcterms:W3CDTF">2017-02-13T21:24:51Z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