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1040" windowHeight="6555" activeTab="0"/>
  </bookViews>
  <sheets>
    <sheet name="Label Template" sheetId="1" r:id="rId1"/>
    <sheet name="IndicationsList" sheetId="2" state="hidden" r:id="rId2"/>
    <sheet name="Diflubenzuron Calculator" sheetId="3" r:id="rId3"/>
    <sheet name="Bag Labels" sheetId="4" r:id="rId4"/>
  </sheets>
  <definedNames>
    <definedName name="List">'IndicationsList'!$A$1:$A$5</definedName>
    <definedName name="_xlnm.Print_Area" localSheetId="0">'Label Template'!$A$39:$K$78</definedName>
  </definedNames>
  <calcPr fullCalcOnLoad="1"/>
</workbook>
</file>

<file path=xl/comments3.xml><?xml version="1.0" encoding="utf-8"?>
<comments xmlns="http://schemas.openxmlformats.org/spreadsheetml/2006/main">
  <authors>
    <author>dmomcilo</author>
  </authors>
  <commentList>
    <comment ref="B8" authorId="0">
      <text>
        <r>
          <rPr>
            <b/>
            <sz val="8"/>
            <rFont val="Tahoma"/>
            <family val="2"/>
          </rPr>
          <t>Check 21 CFR 558 for any BW limitations that may be associated with the use of a particular drug.</t>
        </r>
        <r>
          <rPr>
            <sz val="8"/>
            <rFont val="Tahoma"/>
            <family val="2"/>
          </rPr>
          <t xml:space="preserve">
</t>
        </r>
      </text>
    </comment>
  </commentList>
</comments>
</file>

<file path=xl/sharedStrings.xml><?xml version="1.0" encoding="utf-8"?>
<sst xmlns="http://schemas.openxmlformats.org/spreadsheetml/2006/main" count="297" uniqueCount="113">
  <si>
    <t>Batch size (pounds)</t>
  </si>
  <si>
    <t>Invoice number</t>
  </si>
  <si>
    <t>grams/ton</t>
  </si>
  <si>
    <t>mg/pound</t>
  </si>
  <si>
    <t xml:space="preserve"> </t>
  </si>
  <si>
    <t>(enter 0 if none added)</t>
  </si>
  <si>
    <t>Label Revision date:</t>
  </si>
  <si>
    <t>FORMULA</t>
  </si>
  <si>
    <t>STATEMENT OF PURPOSE</t>
  </si>
  <si>
    <t>Manufactured by:(enter name+city+state+zip)</t>
  </si>
  <si>
    <t>Customer Formula Code or Number (if any)</t>
  </si>
  <si>
    <t>CATTLE FEED</t>
  </si>
  <si>
    <t>PRECAUTIONARY STATEMENTS</t>
  </si>
  <si>
    <t>Invoice Date</t>
  </si>
  <si>
    <t>USE DIRECTIONS</t>
  </si>
  <si>
    <t>FOR INVOICE</t>
  </si>
  <si>
    <t>DATED</t>
  </si>
  <si>
    <t>CUSTOMER-FORMULA MEDICATED LABEL ATTACHMENT</t>
  </si>
  <si>
    <t>equals</t>
  </si>
  <si>
    <t>DATA ENTRY</t>
  </si>
  <si>
    <t>Diflubenzuron</t>
  </si>
  <si>
    <t>(pounds)</t>
  </si>
  <si>
    <t>Cattle Weight</t>
  </si>
  <si>
    <t xml:space="preserve">lbs. to feed </t>
  </si>
  <si>
    <t>required (mg)</t>
  </si>
  <si>
    <t>per day</t>
  </si>
  <si>
    <t>a</t>
  </si>
  <si>
    <t>a1</t>
  </si>
  <si>
    <t>Drug intake</t>
  </si>
  <si>
    <t>Feed intake</t>
  </si>
  <si>
    <t xml:space="preserve">mg/ </t>
  </si>
  <si>
    <t>BW</t>
  </si>
  <si>
    <t>DMI</t>
  </si>
  <si>
    <t>As fed</t>
  </si>
  <si>
    <t>DM %</t>
  </si>
  <si>
    <t>g/ton</t>
  </si>
  <si>
    <t>lb</t>
  </si>
  <si>
    <t>% BW</t>
  </si>
  <si>
    <t xml:space="preserve">Pesticide concentration in feed </t>
  </si>
  <si>
    <t>Specific</t>
  </si>
  <si>
    <t>Weight</t>
  </si>
  <si>
    <t>CAUTION-KEEP OUT OF REACH OF CHILDREN</t>
  </si>
  <si>
    <t>2.2lb BW</t>
  </si>
  <si>
    <t>Choose drug indication from drug indication chart</t>
  </si>
  <si>
    <t>Cattle Class</t>
  </si>
  <si>
    <t>Level g/ton in feed</t>
  </si>
  <si>
    <t>Approved level in g/ton</t>
  </si>
  <si>
    <t>in feed</t>
  </si>
  <si>
    <t>Approved levels</t>
  </si>
  <si>
    <t>Important Notice: To comply with EPA regulations attach a copy of Diflubenzuron product label to invoice or this label.</t>
  </si>
  <si>
    <t>Pounds of Diflubenzuron pesticide product added</t>
  </si>
  <si>
    <r>
      <t xml:space="preserve">Diflubenzuron source concentration </t>
    </r>
    <r>
      <rPr>
        <b/>
        <sz val="9"/>
        <rFont val="Arial"/>
        <family val="2"/>
      </rPr>
      <t>(g/ton)</t>
    </r>
  </si>
  <si>
    <t>Enter name of Diflubenzuron product</t>
  </si>
  <si>
    <t>Made by:</t>
  </si>
  <si>
    <t>or</t>
  </si>
  <si>
    <t>ACTIVE INGREDIENTS</t>
  </si>
  <si>
    <t>BLUE BIRD MILL, ANYTOWN, ANY STATE</t>
  </si>
  <si>
    <t>NONE</t>
  </si>
  <si>
    <t>2</t>
  </si>
  <si>
    <t>For improved feed efficiency in cattle fed in confinement for slaughter.</t>
  </si>
  <si>
    <t>Lasalocid Drug Product name</t>
  </si>
  <si>
    <t>Pounds of lasalocid drug source added</t>
  </si>
  <si>
    <r>
      <t xml:space="preserve">Drug source concentration lasalocid </t>
    </r>
    <r>
      <rPr>
        <b/>
        <sz val="9"/>
        <rFont val="Arial"/>
        <family val="2"/>
      </rPr>
      <t>(g/ton)</t>
    </r>
  </si>
  <si>
    <t>If added, 2nd lasalocid drug</t>
  </si>
  <si>
    <t>Pounds of 2nd lasalocid source added</t>
  </si>
  <si>
    <t>LASALOCID FDA APPROVAL LEVELS</t>
  </si>
  <si>
    <t>10 to 30</t>
  </si>
  <si>
    <t>25 to 30</t>
  </si>
  <si>
    <t>Lasalocid</t>
  </si>
  <si>
    <t>60-300</t>
  </si>
  <si>
    <t>Lasalocid level</t>
  </si>
  <si>
    <t>100-360</t>
  </si>
  <si>
    <t>Pasture</t>
  </si>
  <si>
    <t>250-360</t>
  </si>
  <si>
    <t>&lt; 360</t>
  </si>
  <si>
    <t>Medicated Feed Containing Lasalocid and the Feed Additive Diflubenzuron</t>
  </si>
  <si>
    <t>Blue Bird Beefier B400</t>
  </si>
  <si>
    <t>For improved feed efficiency and increased rate of weight gain in cattle fed in confinement for slaughter.</t>
  </si>
  <si>
    <t>For increased rate of weight gain in pasture cattle (slaughter, stocker, feeder cattle and dairy and beef replacement heifers).</t>
  </si>
  <si>
    <t>For control of coccidiosis caused by Eimeria bovis and Eimeria zuernii in cattle.</t>
  </si>
  <si>
    <t>For control of coccidiosis caused by Eimeria bovis and Eimeria zuernii in replacement calves.</t>
  </si>
  <si>
    <r>
      <rPr>
        <b/>
        <sz val="10"/>
        <rFont val="Arial"/>
        <family val="2"/>
      </rPr>
      <t>Step 2:</t>
    </r>
    <r>
      <rPr>
        <sz val="10"/>
        <rFont val="Arial"/>
        <family val="0"/>
      </rPr>
      <t xml:space="preserve"> Complete Data Entry information.</t>
    </r>
  </si>
  <si>
    <t>MarbleJan17</t>
  </si>
  <si>
    <r>
      <rPr>
        <b/>
        <sz val="10"/>
        <rFont val="Arial"/>
        <family val="2"/>
      </rPr>
      <t xml:space="preserve">Step 3: </t>
    </r>
    <r>
      <rPr>
        <sz val="10"/>
        <rFont val="Arial"/>
        <family val="2"/>
      </rPr>
      <t>Check lasalocid concentration of formula and lasalocid dosages with FDA approved levels.</t>
    </r>
  </si>
  <si>
    <t>Confined slaughter cattle; efficiency &amp; rate of gain</t>
  </si>
  <si>
    <t>Confined slaughter cattle; efficiency</t>
  </si>
  <si>
    <t>Pastured cattle; rate of gain</t>
  </si>
  <si>
    <t>Cattle weighing up to 800 lbs.; coccidiosis</t>
  </si>
  <si>
    <t>Replacement calves; coccidiosis</t>
  </si>
  <si>
    <t>30 - 60 mg/hd/day</t>
  </si>
  <si>
    <t>1 mg/2.2 lb. BW/day</t>
  </si>
  <si>
    <r>
      <rPr>
        <b/>
        <sz val="8"/>
        <rFont val="Arial"/>
        <family val="2"/>
      </rPr>
      <t>CALCULATOR:</t>
    </r>
    <r>
      <rPr>
        <sz val="8"/>
        <rFont val="Arial"/>
        <family val="2"/>
      </rPr>
      <t xml:space="preserve"> Enter % concentration of Diflubenzuron</t>
    </r>
  </si>
  <si>
    <t>Clarifly 0.67%</t>
  </si>
  <si>
    <t>Hand feed continuously at a rate of no less than 60 mg nor more than 300 mg/head/day.</t>
  </si>
  <si>
    <t>Hand feed 1 mg/2.2 lb. of bodyweight per day to cattle weighing up to 800 lb. with a maximum of 360 mg/head/day.</t>
  </si>
  <si>
    <t>Hand feed 1 mg/2.2 lb. of bodyweight per day in milk replacer powder.</t>
  </si>
  <si>
    <t>Feed continuously in complete feed to provide not less than 100 mg nor more than 360 mg/head/day.</t>
  </si>
  <si>
    <t>Feed continuously in complete feed to provide not less than 250 mg nor more than 360 mg/head/day.</t>
  </si>
  <si>
    <t>Feed Efficiency - Confinement</t>
  </si>
  <si>
    <t>Efficiency &amp; Gain - Confinement</t>
  </si>
  <si>
    <t>Coccidiosis</t>
  </si>
  <si>
    <t>Customer Name &amp; cattle class (i.e. dairy beef grower etc.)</t>
  </si>
  <si>
    <r>
      <t xml:space="preserve">2nd drug source conc lasalocid </t>
    </r>
    <r>
      <rPr>
        <b/>
        <sz val="9"/>
        <rFont val="Arial"/>
        <family val="2"/>
      </rPr>
      <t>(g/ton)</t>
    </r>
  </si>
  <si>
    <r>
      <rPr>
        <b/>
        <sz val="8"/>
        <rFont val="Arial"/>
        <family val="2"/>
      </rPr>
      <t>WARNING:</t>
    </r>
    <r>
      <rPr>
        <sz val="8"/>
        <rFont val="Arial"/>
        <family val="2"/>
      </rPr>
      <t xml:space="preserve"> A withdrawal period has not been established for this product in pre-ruminating cattle. Do not use in calves to be processed for veal.
</t>
    </r>
    <r>
      <rPr>
        <b/>
        <sz val="8"/>
        <rFont val="Arial"/>
        <family val="2"/>
      </rPr>
      <t>CAUTION:</t>
    </r>
    <r>
      <rPr>
        <sz val="8"/>
        <rFont val="Arial"/>
        <family val="2"/>
      </rPr>
      <t xml:space="preserve"> The safety of Lasalocid for use in unapproved species has not been established. Do not allow horses or other equines access to feeds containing Lasalocid as ingestion may be fatal.</t>
    </r>
  </si>
  <si>
    <r>
      <rPr>
        <b/>
        <sz val="10"/>
        <rFont val="Arial"/>
        <family val="2"/>
      </rPr>
      <t>Step 1:</t>
    </r>
    <r>
      <rPr>
        <sz val="10"/>
        <rFont val="Arial"/>
        <family val="2"/>
      </rPr>
      <t xml:space="preserve"> Utilize Diflubenzuron Calculator (worksheet tab) to calculate amount of Diflubenzuron needed to provide 0.1 mg/2.2 lbs Body Weight.</t>
    </r>
  </si>
  <si>
    <t>Feed to supply diflubenzuron at a rate of 0.1 mg/2.2 lbs body wt/day as indicated in the left most chart below. If the Lasalocid chart is blank for the lasalocid level in the feed, it cannot be fed to animals of that weight; it will over or under medicate.</t>
  </si>
  <si>
    <t>(Avery Template 5960)</t>
  </si>
  <si>
    <t>MEDICATED (SEE LABEL)</t>
  </si>
  <si>
    <t>Name</t>
  </si>
  <si>
    <t>Date</t>
  </si>
  <si>
    <t>Invoice #</t>
  </si>
  <si>
    <t>Scotts Feed</t>
  </si>
  <si>
    <r>
      <rPr>
        <b/>
        <sz val="10"/>
        <color indexed="10"/>
        <rFont val="Arial"/>
        <family val="2"/>
      </rPr>
      <t>Step 4:</t>
    </r>
    <r>
      <rPr>
        <sz val="10"/>
        <color indexed="10"/>
        <rFont val="Arial"/>
        <family val="2"/>
      </rPr>
      <t xml:space="preserve"> Print </t>
    </r>
    <r>
      <rPr>
        <b/>
        <i/>
        <u val="single"/>
        <sz val="10"/>
        <color indexed="10"/>
        <rFont val="Arial"/>
        <family val="2"/>
      </rPr>
      <t>2 copies</t>
    </r>
    <r>
      <rPr>
        <sz val="10"/>
        <color indexed="10"/>
        <rFont val="Arial"/>
        <family val="2"/>
      </rPr>
      <t xml:space="preserve"> and provide a copy of the label to customer and retain one copy for mill records. 40 CFR §167.3 requires a Diflubenzuron product label to accompany this label.</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</si>
</sst>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s>
  <fonts count="58">
    <font>
      <sz val="10"/>
      <name val="Arial"/>
      <family val="0"/>
    </font>
    <font>
      <sz val="11"/>
      <color indexed="8"/>
      <name val="Calibri"/>
      <family val="2"/>
    </font>
    <font>
      <sz val="8"/>
      <name val="Arial"/>
      <family val="2"/>
    </font>
    <font>
      <sz val="7"/>
      <name val="Arial"/>
      <family val="2"/>
    </font>
    <font>
      <sz val="9"/>
      <name val="Arial"/>
      <family val="2"/>
    </font>
    <font>
      <u val="single"/>
      <sz val="8"/>
      <name val="Arial"/>
      <family val="2"/>
    </font>
    <font>
      <sz val="6"/>
      <name val="Arial"/>
      <family val="2"/>
    </font>
    <font>
      <sz val="5"/>
      <name val="Arial"/>
      <family val="2"/>
    </font>
    <font>
      <b/>
      <sz val="9"/>
      <name val="Arial"/>
      <family val="2"/>
    </font>
    <font>
      <b/>
      <sz val="8"/>
      <name val="Arial"/>
      <family val="2"/>
    </font>
    <font>
      <b/>
      <sz val="10"/>
      <name val="Arial"/>
      <family val="2"/>
    </font>
    <font>
      <b/>
      <sz val="10"/>
      <color indexed="10"/>
      <name val="Arial"/>
      <family val="2"/>
    </font>
    <font>
      <b/>
      <sz val="8"/>
      <name val="Tahoma"/>
      <family val="2"/>
    </font>
    <font>
      <sz val="8"/>
      <name val="Tahoma"/>
      <family val="2"/>
    </font>
    <font>
      <sz val="7"/>
      <name val="Arial Narrow"/>
      <family val="2"/>
    </font>
    <font>
      <u val="single"/>
      <sz val="10"/>
      <color indexed="12"/>
      <name val="Arial"/>
      <family val="0"/>
    </font>
    <font>
      <sz val="8"/>
      <name val="Arial Narrow"/>
      <family val="2"/>
    </font>
    <font>
      <sz val="10"/>
      <name val="Arial Narrow"/>
      <family val="2"/>
    </font>
    <font>
      <sz val="10"/>
      <color indexed="10"/>
      <name val="Arial"/>
      <family val="2"/>
    </font>
    <font>
      <b/>
      <i/>
      <u val="single"/>
      <sz val="10"/>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0"/>
    </font>
    <font>
      <b/>
      <u val="single"/>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rgb="FFFF7C8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border>
    <border>
      <left>
        <color indexed="63"/>
      </left>
      <right>
        <color indexed="63"/>
      </right>
      <top style="thin">
        <color theme="4"/>
      </top>
      <bottom style="double">
        <color theme="4"/>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style="thin"/>
      <top style="thin"/>
      <bottom style="thin"/>
    </border>
    <border>
      <left style="thick"/>
      <right/>
      <top/>
      <bottom style="thick"/>
    </border>
    <border>
      <left/>
      <right/>
      <top/>
      <bottom style="thick"/>
    </border>
    <border>
      <left/>
      <right style="thick"/>
      <top/>
      <bottom style="thick"/>
    </border>
    <border>
      <left/>
      <right/>
      <top style="thin"/>
      <bottom/>
    </border>
    <border>
      <left style="thin"/>
      <right/>
      <top/>
      <bottom/>
    </border>
    <border>
      <left/>
      <right style="thin"/>
      <top/>
      <bottom/>
    </border>
    <border>
      <left style="thin"/>
      <right style="thin"/>
      <top style="thin"/>
      <bottom/>
    </border>
    <border>
      <left style="thin"/>
      <right style="thin"/>
      <top/>
      <bottom style="thin"/>
    </border>
    <border>
      <left style="thin"/>
      <right/>
      <top/>
      <bottom style="thin"/>
    </border>
    <border>
      <left/>
      <right style="thin"/>
      <top style="thin"/>
      <bottom/>
    </border>
    <border>
      <left/>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2" fillId="0" borderId="9" applyFont="0" applyBorder="0" applyAlignment="0">
      <protection/>
    </xf>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185">
    <xf numFmtId="0" fontId="0" fillId="0" borderId="0" xfId="0" applyAlignment="1">
      <alignment/>
    </xf>
    <xf numFmtId="0" fontId="2" fillId="0" borderId="0" xfId="0" applyFont="1" applyBorder="1" applyAlignment="1" applyProtection="1">
      <alignment/>
      <protection/>
    </xf>
    <xf numFmtId="0" fontId="0" fillId="0" borderId="0" xfId="0" applyFill="1" applyAlignment="1">
      <alignment/>
    </xf>
    <xf numFmtId="0" fontId="0" fillId="0" borderId="11" xfId="0" applyBorder="1" applyAlignment="1">
      <alignment/>
    </xf>
    <xf numFmtId="0" fontId="0" fillId="0" borderId="12" xfId="0" applyBorder="1" applyAlignment="1">
      <alignment/>
    </xf>
    <xf numFmtId="0" fontId="0" fillId="0" borderId="12" xfId="0" applyFill="1" applyBorder="1" applyAlignment="1">
      <alignment/>
    </xf>
    <xf numFmtId="0" fontId="0" fillId="0" borderId="13" xfId="0" applyBorder="1" applyAlignment="1">
      <alignment/>
    </xf>
    <xf numFmtId="0" fontId="10" fillId="0" borderId="14" xfId="0" applyFont="1" applyBorder="1" applyAlignment="1">
      <alignment/>
    </xf>
    <xf numFmtId="0" fontId="10" fillId="0" borderId="0" xfId="0" applyFont="1" applyBorder="1" applyAlignment="1">
      <alignment/>
    </xf>
    <xf numFmtId="0" fontId="11" fillId="33"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Border="1" applyAlignment="1">
      <alignment horizontal="center"/>
    </xf>
    <xf numFmtId="0" fontId="10" fillId="0" borderId="15" xfId="0" applyFont="1" applyBorder="1" applyAlignment="1">
      <alignment/>
    </xf>
    <xf numFmtId="0" fontId="10" fillId="0" borderId="0" xfId="0" applyFont="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10" fillId="34" borderId="16" xfId="0" applyFont="1" applyFill="1" applyBorder="1" applyAlignment="1" applyProtection="1">
      <alignment horizontal="center"/>
      <protection locked="0"/>
    </xf>
    <xf numFmtId="2" fontId="10" fillId="34" borderId="16" xfId="0" applyNumberFormat="1" applyFont="1" applyFill="1" applyBorder="1" applyAlignment="1" applyProtection="1">
      <alignment horizontal="center"/>
      <protection locked="0"/>
    </xf>
    <xf numFmtId="0" fontId="10" fillId="33" borderId="0" xfId="0" applyFont="1" applyFill="1" applyBorder="1" applyAlignment="1">
      <alignment horizontal="center"/>
    </xf>
    <xf numFmtId="164" fontId="10" fillId="0" borderId="0" xfId="0" applyNumberFormat="1" applyFont="1" applyBorder="1" applyAlignment="1">
      <alignment/>
    </xf>
    <xf numFmtId="1" fontId="10" fillId="33" borderId="0" xfId="0" applyNumberFormat="1" applyFont="1" applyFill="1" applyBorder="1" applyAlignment="1">
      <alignment horizontal="center"/>
    </xf>
    <xf numFmtId="1" fontId="10" fillId="0" borderId="0" xfId="0" applyNumberFormat="1" applyFont="1" applyFill="1" applyBorder="1" applyAlignment="1">
      <alignment horizontal="center"/>
    </xf>
    <xf numFmtId="0" fontId="10" fillId="33" borderId="0" xfId="0" applyFont="1" applyFill="1" applyBorder="1" applyAlignment="1">
      <alignment/>
    </xf>
    <xf numFmtId="0" fontId="10" fillId="34" borderId="16" xfId="0" applyFont="1" applyFill="1" applyBorder="1" applyAlignment="1" applyProtection="1">
      <alignment/>
      <protection locked="0"/>
    </xf>
    <xf numFmtId="49" fontId="10" fillId="34" borderId="16" xfId="0" applyNumberFormat="1" applyFont="1" applyFill="1" applyBorder="1" applyAlignment="1" applyProtection="1">
      <alignment horizontal="center"/>
      <protection locked="0"/>
    </xf>
    <xf numFmtId="0" fontId="10" fillId="0" borderId="17" xfId="0" applyFont="1" applyBorder="1" applyAlignment="1">
      <alignment/>
    </xf>
    <xf numFmtId="0" fontId="10" fillId="0" borderId="18" xfId="0" applyFont="1" applyBorder="1" applyAlignment="1">
      <alignment/>
    </xf>
    <xf numFmtId="0" fontId="10" fillId="0" borderId="18" xfId="0" applyFont="1" applyFill="1" applyBorder="1" applyAlignment="1">
      <alignment/>
    </xf>
    <xf numFmtId="0" fontId="10" fillId="0" borderId="19" xfId="0" applyFont="1" applyBorder="1" applyAlignment="1">
      <alignment/>
    </xf>
    <xf numFmtId="164" fontId="10" fillId="0" borderId="0" xfId="0" applyNumberFormat="1" applyFont="1" applyFill="1" applyBorder="1" applyAlignment="1">
      <alignment horizontal="center"/>
    </xf>
    <xf numFmtId="0" fontId="10" fillId="0" borderId="0" xfId="0" applyFont="1" applyFill="1" applyBorder="1" applyAlignment="1" applyProtection="1">
      <alignment horizontal="center"/>
      <protection locked="0"/>
    </xf>
    <xf numFmtId="0" fontId="0" fillId="0" borderId="0" xfId="0" applyFont="1" applyAlignment="1">
      <alignment/>
    </xf>
    <xf numFmtId="2" fontId="10" fillId="33" borderId="0" xfId="0" applyNumberFormat="1" applyFont="1" applyFill="1" applyBorder="1" applyAlignment="1">
      <alignment horizontal="center"/>
    </xf>
    <xf numFmtId="0" fontId="0" fillId="6" borderId="16" xfId="0" applyFill="1" applyBorder="1" applyAlignment="1" applyProtection="1">
      <alignment horizontal="left"/>
      <protection locked="0"/>
    </xf>
    <xf numFmtId="0" fontId="2" fillId="0" borderId="0" xfId="0" applyFont="1" applyFill="1" applyBorder="1" applyAlignment="1" applyProtection="1">
      <alignment horizontal="left"/>
      <protection/>
    </xf>
    <xf numFmtId="0" fontId="4" fillId="6" borderId="16" xfId="0" applyFont="1" applyFill="1" applyBorder="1" applyAlignment="1" applyProtection="1">
      <alignment horizontal="left"/>
      <protection locked="0"/>
    </xf>
    <xf numFmtId="0" fontId="0" fillId="0" borderId="0" xfId="0" applyAlignment="1" applyProtection="1">
      <alignment/>
      <protection/>
    </xf>
    <xf numFmtId="0" fontId="10" fillId="0" borderId="0" xfId="0" applyFont="1" applyAlignment="1" applyProtection="1">
      <alignment horizontal="left"/>
      <protection/>
    </xf>
    <xf numFmtId="0" fontId="49" fillId="0" borderId="0" xfId="52" applyAlignment="1" applyProtection="1">
      <alignment/>
      <protection/>
    </xf>
    <xf numFmtId="0" fontId="0" fillId="0" borderId="0" xfId="0" applyFont="1" applyAlignment="1" applyProtection="1">
      <alignment/>
      <protection/>
    </xf>
    <xf numFmtId="0" fontId="10" fillId="0" borderId="0" xfId="0" applyFont="1" applyBorder="1" applyAlignment="1" applyProtection="1">
      <alignment horizontal="center"/>
      <protection/>
    </xf>
    <xf numFmtId="0" fontId="0" fillId="0" borderId="0" xfId="0" applyBorder="1" applyAlignment="1" applyProtection="1">
      <alignment horizontal="center"/>
      <protection/>
    </xf>
    <xf numFmtId="0" fontId="4" fillId="0" borderId="0" xfId="0" applyFont="1" applyAlignment="1" applyProtection="1">
      <alignment horizontal="left"/>
      <protection/>
    </xf>
    <xf numFmtId="2" fontId="4" fillId="0" borderId="16" xfId="0" applyNumberFormat="1" applyFont="1" applyBorder="1" applyAlignment="1" applyProtection="1">
      <alignment horizontal="left"/>
      <protection/>
    </xf>
    <xf numFmtId="0" fontId="6" fillId="0" borderId="0" xfId="0" applyFont="1" applyAlignment="1" applyProtection="1">
      <alignment horizontal="left"/>
      <protection/>
    </xf>
    <xf numFmtId="0" fontId="3" fillId="0" borderId="0" xfId="0" applyFont="1" applyBorder="1" applyAlignment="1" applyProtection="1">
      <alignment horizontal="left"/>
      <protection/>
    </xf>
    <xf numFmtId="0" fontId="3" fillId="0" borderId="0" xfId="0" applyFont="1"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left"/>
      <protection/>
    </xf>
    <xf numFmtId="0" fontId="2" fillId="0" borderId="20" xfId="0" applyFont="1" applyBorder="1" applyAlignment="1" applyProtection="1">
      <alignment horizontal="left"/>
      <protection/>
    </xf>
    <xf numFmtId="0" fontId="2" fillId="0" borderId="0" xfId="0" applyFont="1" applyBorder="1" applyAlignment="1" applyProtection="1">
      <alignment horizontal="left"/>
      <protection/>
    </xf>
    <xf numFmtId="2" fontId="0" fillId="0" borderId="0" xfId="0" applyNumberFormat="1" applyFill="1" applyBorder="1" applyAlignment="1" applyProtection="1">
      <alignment horizontal="center"/>
      <protection/>
    </xf>
    <xf numFmtId="0" fontId="0" fillId="0" borderId="0" xfId="0" applyFill="1" applyBorder="1" applyAlignment="1" applyProtection="1">
      <alignment horizontal="center"/>
      <protection/>
    </xf>
    <xf numFmtId="0" fontId="4" fillId="0" borderId="16" xfId="0" applyFont="1" applyBorder="1" applyAlignment="1" applyProtection="1">
      <alignment horizontal="left"/>
      <protection/>
    </xf>
    <xf numFmtId="165" fontId="4" fillId="0" borderId="16" xfId="0" applyNumberFormat="1" applyFont="1" applyBorder="1" applyAlignment="1" applyProtection="1">
      <alignment horizontal="left"/>
      <protection/>
    </xf>
    <xf numFmtId="165" fontId="4" fillId="0" borderId="0" xfId="0" applyNumberFormat="1" applyFont="1" applyBorder="1" applyAlignment="1" applyProtection="1">
      <alignment horizontal="left"/>
      <protection/>
    </xf>
    <xf numFmtId="0" fontId="2" fillId="0" borderId="21"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165" fontId="2" fillId="0" borderId="0" xfId="0" applyNumberFormat="1" applyFont="1" applyBorder="1" applyAlignment="1" applyProtection="1">
      <alignment horizontal="center"/>
      <protection/>
    </xf>
    <xf numFmtId="0" fontId="2" fillId="0" borderId="22" xfId="0" applyFont="1" applyBorder="1" applyAlignment="1" applyProtection="1">
      <alignment horizontal="center"/>
      <protection/>
    </xf>
    <xf numFmtId="0" fontId="3" fillId="0" borderId="0" xfId="0" applyFont="1" applyBorder="1" applyAlignment="1" applyProtection="1">
      <alignment/>
      <protection/>
    </xf>
    <xf numFmtId="0" fontId="2" fillId="0" borderId="21" xfId="0" applyFont="1" applyBorder="1" applyAlignment="1" applyProtection="1">
      <alignment horizontal="right"/>
      <protection/>
    </xf>
    <xf numFmtId="0" fontId="3" fillId="0" borderId="0" xfId="0" applyFont="1" applyBorder="1" applyAlignment="1" applyProtection="1">
      <alignment horizontal="right"/>
      <protection/>
    </xf>
    <xf numFmtId="0" fontId="2" fillId="0" borderId="21" xfId="0" applyFont="1" applyBorder="1" applyAlignment="1" applyProtection="1">
      <alignment/>
      <protection/>
    </xf>
    <xf numFmtId="2" fontId="2" fillId="0" borderId="0" xfId="0" applyNumberFormat="1" applyFont="1" applyBorder="1" applyAlignment="1" applyProtection="1">
      <alignment horizontal="right"/>
      <protection/>
    </xf>
    <xf numFmtId="0" fontId="2" fillId="0" borderId="22" xfId="0" applyFont="1" applyBorder="1" applyAlignment="1" applyProtection="1">
      <alignment/>
      <protection/>
    </xf>
    <xf numFmtId="2" fontId="3" fillId="0" borderId="0" xfId="0" applyNumberFormat="1" applyFont="1" applyBorder="1" applyAlignment="1" applyProtection="1">
      <alignment horizontal="right"/>
      <protection/>
    </xf>
    <xf numFmtId="0" fontId="9" fillId="0" borderId="21"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16" fillId="0" borderId="23" xfId="0" applyFont="1" applyBorder="1" applyAlignment="1" applyProtection="1">
      <alignment horizontal="center"/>
      <protection/>
    </xf>
    <xf numFmtId="0" fontId="14" fillId="0" borderId="23" xfId="0" applyFont="1" applyBorder="1" applyAlignment="1" applyProtection="1">
      <alignment horizontal="center"/>
      <protection/>
    </xf>
    <xf numFmtId="0" fontId="16" fillId="0" borderId="9" xfId="0" applyFont="1" applyBorder="1" applyAlignment="1" applyProtection="1">
      <alignment horizontal="center"/>
      <protection/>
    </xf>
    <xf numFmtId="0" fontId="14" fillId="0" borderId="16" xfId="0" applyFont="1" applyBorder="1" applyAlignment="1" applyProtection="1">
      <alignment horizontal="center"/>
      <protection/>
    </xf>
    <xf numFmtId="2" fontId="5" fillId="0" borderId="0" xfId="0" applyNumberFormat="1" applyFont="1" applyBorder="1" applyAlignment="1" applyProtection="1">
      <alignment horizontal="center"/>
      <protection/>
    </xf>
    <xf numFmtId="0" fontId="16" fillId="0" borderId="24" xfId="0" applyFont="1" applyBorder="1" applyAlignment="1" applyProtection="1">
      <alignment horizontal="center"/>
      <protection/>
    </xf>
    <xf numFmtId="0" fontId="16" fillId="0" borderId="25" xfId="0" applyFont="1" applyBorder="1" applyAlignment="1" applyProtection="1">
      <alignment horizontal="center"/>
      <protection/>
    </xf>
    <xf numFmtId="0" fontId="16" fillId="0" borderId="16" xfId="0" applyFont="1" applyBorder="1" applyAlignment="1" applyProtection="1">
      <alignment horizontal="center"/>
      <protection/>
    </xf>
    <xf numFmtId="2" fontId="16" fillId="0" borderId="16" xfId="0" applyNumberFormat="1" applyFont="1" applyBorder="1" applyAlignment="1" applyProtection="1">
      <alignment horizontal="center"/>
      <protection/>
    </xf>
    <xf numFmtId="0" fontId="17" fillId="0" borderId="16" xfId="0" applyFont="1" applyBorder="1" applyAlignment="1" applyProtection="1">
      <alignment horizontal="center"/>
      <protection/>
    </xf>
    <xf numFmtId="0" fontId="17" fillId="0" borderId="23" xfId="0" applyFont="1" applyBorder="1" applyAlignment="1" applyProtection="1">
      <alignment horizontal="center"/>
      <protection/>
    </xf>
    <xf numFmtId="2" fontId="16" fillId="0" borderId="9" xfId="0" applyNumberFormat="1" applyFont="1" applyBorder="1" applyAlignment="1" applyProtection="1">
      <alignment horizontal="center"/>
      <protection/>
    </xf>
    <xf numFmtId="2" fontId="16" fillId="0" borderId="26" xfId="0" applyNumberFormat="1" applyFont="1" applyBorder="1" applyAlignment="1" applyProtection="1">
      <alignment horizontal="center"/>
      <protection/>
    </xf>
    <xf numFmtId="2" fontId="16" fillId="0" borderId="21" xfId="0" applyNumberFormat="1" applyFont="1" applyBorder="1" applyAlignment="1" applyProtection="1">
      <alignment horizontal="center"/>
      <protection/>
    </xf>
    <xf numFmtId="2" fontId="16" fillId="0" borderId="22" xfId="0" applyNumberFormat="1" applyFont="1" applyBorder="1" applyAlignment="1" applyProtection="1">
      <alignment horizontal="center"/>
      <protection/>
    </xf>
    <xf numFmtId="2" fontId="16" fillId="0" borderId="25" xfId="0" applyNumberFormat="1" applyFont="1" applyBorder="1" applyAlignment="1" applyProtection="1">
      <alignment horizontal="center"/>
      <protection/>
    </xf>
    <xf numFmtId="2" fontId="16" fillId="0" borderId="27" xfId="0" applyNumberFormat="1" applyFont="1" applyBorder="1" applyAlignment="1" applyProtection="1">
      <alignment horizontal="center"/>
      <protection/>
    </xf>
    <xf numFmtId="0" fontId="9" fillId="0" borderId="0" xfId="0" applyFont="1" applyBorder="1" applyAlignment="1" applyProtection="1">
      <alignment/>
      <protection/>
    </xf>
    <xf numFmtId="0" fontId="9" fillId="0" borderId="22" xfId="0" applyFont="1" applyBorder="1" applyAlignment="1" applyProtection="1">
      <alignment/>
      <protection/>
    </xf>
    <xf numFmtId="0" fontId="2" fillId="0" borderId="21" xfId="0" applyFont="1" applyBorder="1" applyAlignment="1" applyProtection="1">
      <alignment horizontal="left"/>
      <protection/>
    </xf>
    <xf numFmtId="0" fontId="6" fillId="0" borderId="0" xfId="0" applyFont="1" applyBorder="1" applyAlignment="1" applyProtection="1">
      <alignment/>
      <protection/>
    </xf>
    <xf numFmtId="0" fontId="2" fillId="0" borderId="25" xfId="0" applyFont="1" applyBorder="1" applyAlignment="1" applyProtection="1">
      <alignment horizontal="left" indent="1"/>
      <protection/>
    </xf>
    <xf numFmtId="0" fontId="6" fillId="0" borderId="28" xfId="0" applyFont="1" applyBorder="1" applyAlignment="1" applyProtection="1">
      <alignment/>
      <protection/>
    </xf>
    <xf numFmtId="0" fontId="2" fillId="0" borderId="28" xfId="0" applyFont="1" applyBorder="1" applyAlignment="1" applyProtection="1">
      <alignment/>
      <protection/>
    </xf>
    <xf numFmtId="0" fontId="2" fillId="0" borderId="27" xfId="0" applyFont="1" applyBorder="1" applyAlignment="1" applyProtection="1">
      <alignment/>
      <protection/>
    </xf>
    <xf numFmtId="0" fontId="4" fillId="0" borderId="25"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horizontal="right"/>
      <protection/>
    </xf>
    <xf numFmtId="14" fontId="7" fillId="0" borderId="0" xfId="0" applyNumberFormat="1" applyFont="1" applyBorder="1" applyAlignment="1" applyProtection="1">
      <alignment horizontal="right"/>
      <protection/>
    </xf>
    <xf numFmtId="0" fontId="6" fillId="0" borderId="0" xfId="0" applyFont="1" applyBorder="1" applyAlignment="1" applyProtection="1">
      <alignment horizontal="center"/>
      <protection/>
    </xf>
    <xf numFmtId="0" fontId="3" fillId="0" borderId="0" xfId="0" applyFont="1" applyBorder="1" applyAlignment="1" applyProtection="1">
      <alignment horizontal="center"/>
      <protection/>
    </xf>
    <xf numFmtId="0" fontId="0" fillId="0" borderId="0" xfId="0" applyAlignment="1" applyProtection="1">
      <alignment horizontal="center"/>
      <protection/>
    </xf>
    <xf numFmtId="165" fontId="2" fillId="0" borderId="22" xfId="0" applyNumberFormat="1" applyFont="1" applyBorder="1" applyAlignment="1" applyProtection="1">
      <alignment horizontal="right"/>
      <protection/>
    </xf>
    <xf numFmtId="0" fontId="57" fillId="0" borderId="0" xfId="0" applyFont="1" applyAlignment="1" applyProtection="1">
      <alignment/>
      <protection/>
    </xf>
    <xf numFmtId="0" fontId="4" fillId="0" borderId="29" xfId="0" applyFont="1" applyBorder="1" applyAlignment="1" applyProtection="1">
      <alignment horizontal="left"/>
      <protection/>
    </xf>
    <xf numFmtId="0" fontId="4" fillId="0" borderId="30" xfId="0" applyFont="1" applyBorder="1" applyAlignment="1" applyProtection="1">
      <alignment horizontal="left"/>
      <protection/>
    </xf>
    <xf numFmtId="0" fontId="4" fillId="0" borderId="31" xfId="0" applyFont="1" applyBorder="1" applyAlignment="1" applyProtection="1">
      <alignment horizontal="left"/>
      <protection/>
    </xf>
    <xf numFmtId="0" fontId="4" fillId="0" borderId="16" xfId="0" applyFont="1" applyBorder="1" applyAlignment="1" applyProtection="1">
      <alignment horizontal="left"/>
      <protection/>
    </xf>
    <xf numFmtId="0" fontId="2" fillId="6" borderId="16" xfId="0" applyFont="1" applyFill="1" applyBorder="1" applyAlignment="1" applyProtection="1">
      <alignment horizontal="left"/>
      <protection locked="0"/>
    </xf>
    <xf numFmtId="0" fontId="10" fillId="0" borderId="28" xfId="0" applyFont="1" applyBorder="1" applyAlignment="1" applyProtection="1">
      <alignment horizontal="center"/>
      <protection/>
    </xf>
    <xf numFmtId="0" fontId="4" fillId="0" borderId="9" xfId="0" applyFont="1" applyBorder="1" applyAlignment="1" applyProtection="1">
      <alignment horizontal="left"/>
      <protection/>
    </xf>
    <xf numFmtId="0" fontId="4" fillId="0" borderId="20" xfId="0" applyFont="1" applyBorder="1" applyAlignment="1" applyProtection="1">
      <alignment horizontal="left"/>
      <protection/>
    </xf>
    <xf numFmtId="0" fontId="4" fillId="0" borderId="26" xfId="0" applyFont="1" applyBorder="1" applyAlignment="1" applyProtection="1">
      <alignment horizontal="left"/>
      <protection/>
    </xf>
    <xf numFmtId="0" fontId="0" fillId="0" borderId="16" xfId="0" applyFont="1" applyFill="1" applyBorder="1" applyAlignment="1" applyProtection="1">
      <alignment horizontal="left"/>
      <protection/>
    </xf>
    <xf numFmtId="0" fontId="2" fillId="0" borderId="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6" borderId="16" xfId="0" applyFont="1" applyFill="1" applyBorder="1" applyAlignment="1" applyProtection="1">
      <alignment horizontal="left"/>
      <protection locked="0"/>
    </xf>
    <xf numFmtId="0" fontId="0" fillId="6" borderId="16" xfId="0" applyFill="1" applyBorder="1" applyAlignment="1" applyProtection="1">
      <alignment horizontal="left"/>
      <protection locked="0"/>
    </xf>
    <xf numFmtId="0" fontId="8" fillId="0" borderId="0" xfId="0" applyFont="1" applyBorder="1" applyAlignment="1" applyProtection="1">
      <alignment horizontal="center"/>
      <protection/>
    </xf>
    <xf numFmtId="0" fontId="8" fillId="0" borderId="28" xfId="0" applyFont="1" applyBorder="1" applyAlignment="1" applyProtection="1">
      <alignment horizontal="center"/>
      <protection/>
    </xf>
    <xf numFmtId="0" fontId="0" fillId="0" borderId="30" xfId="0" applyFont="1" applyBorder="1" applyAlignment="1" applyProtection="1">
      <alignment horizontal="center"/>
      <protection/>
    </xf>
    <xf numFmtId="0" fontId="0" fillId="0" borderId="31" xfId="0" applyFont="1" applyBorder="1" applyAlignment="1" applyProtection="1">
      <alignment horizontal="center"/>
      <protection/>
    </xf>
    <xf numFmtId="2" fontId="0" fillId="35" borderId="16" xfId="0" applyNumberFormat="1" applyFill="1" applyBorder="1" applyAlignment="1" applyProtection="1">
      <alignment horizontal="center" vertical="center"/>
      <protection/>
    </xf>
    <xf numFmtId="0" fontId="0" fillId="0" borderId="30" xfId="0" applyNumberFormat="1" applyFont="1" applyBorder="1" applyAlignment="1" applyProtection="1" quotePrefix="1">
      <alignment horizontal="center"/>
      <protection/>
    </xf>
    <xf numFmtId="0" fontId="0" fillId="0" borderId="31" xfId="0" applyNumberFormat="1" applyFont="1" applyBorder="1" applyAlignment="1" applyProtection="1" quotePrefix="1">
      <alignment horizontal="center"/>
      <protection/>
    </xf>
    <xf numFmtId="0" fontId="2" fillId="0" borderId="29" xfId="0" applyFont="1" applyBorder="1" applyAlignment="1" applyProtection="1">
      <alignment horizontal="left"/>
      <protection/>
    </xf>
    <xf numFmtId="0" fontId="2" fillId="0" borderId="30" xfId="0" applyFont="1" applyBorder="1" applyAlignment="1" applyProtection="1">
      <alignment horizontal="left"/>
      <protection/>
    </xf>
    <xf numFmtId="0" fontId="2" fillId="0" borderId="31" xfId="0" applyFont="1" applyBorder="1" applyAlignment="1" applyProtection="1">
      <alignment horizontal="left"/>
      <protection/>
    </xf>
    <xf numFmtId="0" fontId="0" fillId="0" borderId="9"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9"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2" fillId="0" borderId="9" xfId="0" applyFont="1" applyBorder="1" applyAlignment="1" applyProtection="1">
      <alignment horizontal="center"/>
      <protection/>
    </xf>
    <xf numFmtId="0" fontId="2" fillId="0" borderId="20" xfId="0" applyFont="1" applyBorder="1" applyAlignment="1" applyProtection="1">
      <alignment horizontal="center"/>
      <protection/>
    </xf>
    <xf numFmtId="0" fontId="2" fillId="0" borderId="26" xfId="0" applyFont="1" applyBorder="1" applyAlignment="1" applyProtection="1">
      <alignment horizontal="center"/>
      <protection/>
    </xf>
    <xf numFmtId="0" fontId="9" fillId="0" borderId="21" xfId="0" applyFont="1" applyBorder="1" applyAlignment="1" applyProtection="1">
      <alignment horizontal="right"/>
      <protection/>
    </xf>
    <xf numFmtId="0" fontId="9" fillId="0" borderId="0" xfId="0" applyFont="1" applyBorder="1" applyAlignment="1" applyProtection="1">
      <alignment horizontal="right"/>
      <protection/>
    </xf>
    <xf numFmtId="0" fontId="9" fillId="0" borderId="0" xfId="0" applyFont="1" applyBorder="1" applyAlignment="1" applyProtection="1">
      <alignment horizontal="left"/>
      <protection/>
    </xf>
    <xf numFmtId="0" fontId="9" fillId="0" borderId="22" xfId="0" applyFont="1" applyBorder="1" applyAlignment="1" applyProtection="1">
      <alignment horizontal="left"/>
      <protection/>
    </xf>
    <xf numFmtId="0" fontId="0" fillId="0" borderId="16" xfId="0" applyFont="1" applyBorder="1" applyAlignment="1" applyProtection="1">
      <alignment horizontal="center"/>
      <protection/>
    </xf>
    <xf numFmtId="2" fontId="0" fillId="0" borderId="23" xfId="0" applyNumberForma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2" fontId="0" fillId="0" borderId="32" xfId="0" applyNumberFormat="1" applyFill="1" applyBorder="1" applyAlignment="1" applyProtection="1">
      <alignment horizontal="center"/>
      <protection/>
    </xf>
    <xf numFmtId="0" fontId="0" fillId="0" borderId="21" xfId="0" applyFill="1" applyBorder="1" applyAlignment="1" applyProtection="1">
      <alignment horizontal="center"/>
      <protection/>
    </xf>
    <xf numFmtId="2" fontId="0" fillId="0" borderId="32" xfId="0" applyNumberFormat="1" applyFill="1" applyBorder="1" applyAlignment="1" applyProtection="1">
      <alignment horizontal="center" vertical="center"/>
      <protection/>
    </xf>
    <xf numFmtId="2" fontId="0" fillId="0" borderId="21" xfId="0" applyNumberFormat="1" applyFill="1" applyBorder="1" applyAlignment="1" applyProtection="1">
      <alignment horizontal="center" vertical="center"/>
      <protection/>
    </xf>
    <xf numFmtId="0" fontId="0" fillId="0" borderId="0" xfId="0" applyAlignment="1" applyProtection="1">
      <alignment horizontal="center"/>
      <protection/>
    </xf>
    <xf numFmtId="0" fontId="2" fillId="0" borderId="29" xfId="0" applyFont="1" applyBorder="1" applyAlignment="1" applyProtection="1">
      <alignment horizontal="center" vertical="top" wrapText="1"/>
      <protection/>
    </xf>
    <xf numFmtId="0" fontId="2" fillId="0" borderId="31" xfId="0" applyFont="1" applyBorder="1" applyAlignment="1" applyProtection="1">
      <alignment horizontal="center" vertical="top" wrapText="1"/>
      <protection/>
    </xf>
    <xf numFmtId="0" fontId="3" fillId="0" borderId="0" xfId="0" applyFont="1" applyBorder="1" applyAlignment="1" applyProtection="1">
      <alignment horizontal="center"/>
      <protection/>
    </xf>
    <xf numFmtId="0" fontId="0" fillId="0" borderId="28" xfId="0" applyBorder="1" applyAlignment="1" applyProtection="1">
      <alignment horizontal="left"/>
      <protection/>
    </xf>
    <xf numFmtId="0" fontId="0" fillId="0" borderId="27" xfId="0" applyBorder="1" applyAlignment="1" applyProtection="1">
      <alignment horizontal="left"/>
      <protection/>
    </xf>
    <xf numFmtId="0" fontId="9" fillId="0" borderId="21" xfId="0" applyFont="1" applyBorder="1" applyAlignment="1" applyProtection="1">
      <alignment horizontal="center"/>
      <protection/>
    </xf>
    <xf numFmtId="0" fontId="9" fillId="0" borderId="0" xfId="0" applyFont="1" applyBorder="1" applyAlignment="1" applyProtection="1">
      <alignment horizontal="center"/>
      <protection/>
    </xf>
    <xf numFmtId="0" fontId="2" fillId="0" borderId="9" xfId="0" applyFont="1" applyBorder="1" applyAlignment="1" applyProtection="1">
      <alignment horizontal="left" vertical="top" wrapText="1"/>
      <protection/>
    </xf>
    <xf numFmtId="0" fontId="2" fillId="0" borderId="20" xfId="0" applyFont="1" applyBorder="1" applyAlignment="1" applyProtection="1">
      <alignment horizontal="left" vertical="top" wrapText="1"/>
      <protection/>
    </xf>
    <xf numFmtId="0" fontId="2" fillId="0" borderId="26" xfId="0" applyFont="1" applyBorder="1" applyAlignment="1" applyProtection="1">
      <alignment horizontal="left" vertical="top" wrapText="1"/>
      <protection/>
    </xf>
    <xf numFmtId="0" fontId="2" fillId="0" borderId="21"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22" xfId="0" applyFont="1" applyBorder="1" applyAlignment="1" applyProtection="1">
      <alignment horizontal="left" vertical="top" wrapText="1"/>
      <protection/>
    </xf>
    <xf numFmtId="0" fontId="9" fillId="0" borderId="29" xfId="0" applyFont="1" applyBorder="1" applyAlignment="1" applyProtection="1">
      <alignment horizontal="center"/>
      <protection/>
    </xf>
    <xf numFmtId="0" fontId="9" fillId="0" borderId="30" xfId="0" applyFont="1" applyBorder="1" applyAlignment="1" applyProtection="1">
      <alignment horizontal="center"/>
      <protection/>
    </xf>
    <xf numFmtId="0" fontId="9" fillId="0" borderId="28" xfId="0" applyFont="1" applyBorder="1" applyAlignment="1" applyProtection="1">
      <alignment horizontal="center"/>
      <protection/>
    </xf>
    <xf numFmtId="0" fontId="9" fillId="0" borderId="27" xfId="0" applyFont="1" applyBorder="1" applyAlignment="1" applyProtection="1">
      <alignment horizontal="center"/>
      <protection/>
    </xf>
    <xf numFmtId="0" fontId="9" fillId="0" borderId="0" xfId="0" applyFont="1" applyBorder="1" applyAlignment="1" applyProtection="1">
      <alignment horizontal="left" vertical="top" wrapText="1"/>
      <protection/>
    </xf>
    <xf numFmtId="0" fontId="9" fillId="0" borderId="22" xfId="0" applyFont="1" applyBorder="1" applyAlignment="1" applyProtection="1">
      <alignment horizontal="left" vertical="top" wrapText="1"/>
      <protection/>
    </xf>
    <xf numFmtId="0" fontId="9" fillId="0" borderId="21" xfId="0" applyFont="1" applyBorder="1" applyAlignment="1" applyProtection="1">
      <alignment horizontal="left" vertical="top" wrapText="1"/>
      <protection/>
    </xf>
    <xf numFmtId="0" fontId="10" fillId="0" borderId="0" xfId="0" applyFont="1" applyAlignment="1" applyProtection="1">
      <alignment horizontal="left"/>
      <protection/>
    </xf>
    <xf numFmtId="0" fontId="0" fillId="0" borderId="0" xfId="0" applyAlignment="1">
      <alignment/>
    </xf>
    <xf numFmtId="14" fontId="2" fillId="6" borderId="16" xfId="0" applyNumberFormat="1" applyFont="1" applyFill="1" applyBorder="1" applyAlignment="1" applyProtection="1">
      <alignment horizontal="left"/>
      <protection locked="0"/>
    </xf>
    <xf numFmtId="0" fontId="2" fillId="0" borderId="21" xfId="0" applyFont="1" applyBorder="1" applyAlignment="1" applyProtection="1">
      <alignment horizontal="left"/>
      <protection/>
    </xf>
    <xf numFmtId="0" fontId="9" fillId="0" borderId="31" xfId="0" applyFont="1" applyBorder="1" applyAlignment="1" applyProtection="1">
      <alignment horizontal="center"/>
      <protection/>
    </xf>
    <xf numFmtId="0" fontId="9" fillId="0" borderId="22" xfId="0" applyFont="1" applyBorder="1" applyAlignment="1" applyProtection="1">
      <alignment horizontal="center"/>
      <protection/>
    </xf>
    <xf numFmtId="0" fontId="2" fillId="0" borderId="25" xfId="0" applyFont="1" applyBorder="1" applyAlignment="1" applyProtection="1">
      <alignment horizontal="left" vertical="top" wrapText="1"/>
      <protection/>
    </xf>
    <xf numFmtId="0" fontId="2" fillId="0" borderId="28" xfId="0" applyFont="1" applyBorder="1" applyAlignment="1" applyProtection="1">
      <alignment horizontal="left" vertical="top" wrapText="1"/>
      <protection/>
    </xf>
    <xf numFmtId="0" fontId="2" fillId="0" borderId="27" xfId="0" applyFont="1" applyBorder="1" applyAlignment="1" applyProtection="1">
      <alignment horizontal="left" vertical="top" wrapText="1"/>
      <protection/>
    </xf>
    <xf numFmtId="0" fontId="10" fillId="0" borderId="0" xfId="0" applyFont="1" applyBorder="1" applyAlignment="1">
      <alignment horizontal="center"/>
    </xf>
    <xf numFmtId="14" fontId="0" fillId="0" borderId="0" xfId="0" applyNumberFormat="1" applyAlignment="1">
      <alignment horizontal="left"/>
    </xf>
    <xf numFmtId="0" fontId="0" fillId="0" borderId="0" xfId="0"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tyle 1" xfId="59"/>
    <cellStyle name="Title" xfId="60"/>
    <cellStyle name="Total" xfId="61"/>
    <cellStyle name="Warning Text" xfId="62"/>
  </cellStyles>
  <dxfs count="4">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38</xdr:row>
      <xdr:rowOff>57150</xdr:rowOff>
    </xdr:from>
    <xdr:to>
      <xdr:col>10</xdr:col>
      <xdr:colOff>542925</xdr:colOff>
      <xdr:row>41</xdr:row>
      <xdr:rowOff>66675</xdr:rowOff>
    </xdr:to>
    <xdr:pic>
      <xdr:nvPicPr>
        <xdr:cNvPr id="1" name="Picture 9" descr="EyeLogo"/>
        <xdr:cNvPicPr preferRelativeResize="1">
          <a:picLocks noChangeAspect="1"/>
        </xdr:cNvPicPr>
      </xdr:nvPicPr>
      <xdr:blipFill>
        <a:blip r:embed="rId1"/>
        <a:stretch>
          <a:fillRect/>
        </a:stretch>
      </xdr:blipFill>
      <xdr:spPr>
        <a:xfrm>
          <a:off x="6143625" y="6210300"/>
          <a:ext cx="4953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104775</xdr:rowOff>
    </xdr:from>
    <xdr:to>
      <xdr:col>16</xdr:col>
      <xdr:colOff>0</xdr:colOff>
      <xdr:row>2</xdr:row>
      <xdr:rowOff>161925</xdr:rowOff>
    </xdr:to>
    <xdr:sp>
      <xdr:nvSpPr>
        <xdr:cNvPr id="1" name="Text Box 1"/>
        <xdr:cNvSpPr txBox="1">
          <a:spLocks noChangeArrowheads="1"/>
        </xdr:cNvSpPr>
      </xdr:nvSpPr>
      <xdr:spPr>
        <a:xfrm>
          <a:off x="9525" y="266700"/>
          <a:ext cx="9877425" cy="219075"/>
        </a:xfrm>
        <a:prstGeom prst="rect">
          <a:avLst/>
        </a:prstGeom>
        <a:solidFill>
          <a:srgbClr val="FFFFFF"/>
        </a:solidFill>
        <a:ln w="381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Calculating the pesticide in feed where it is not set by regulation</a:t>
          </a:r>
        </a:p>
      </xdr:txBody>
    </xdr:sp>
    <xdr:clientData/>
  </xdr:twoCellAnchor>
  <xdr:twoCellAnchor>
    <xdr:from>
      <xdr:col>0</xdr:col>
      <xdr:colOff>600075</xdr:colOff>
      <xdr:row>34</xdr:row>
      <xdr:rowOff>133350</xdr:rowOff>
    </xdr:from>
    <xdr:to>
      <xdr:col>16</xdr:col>
      <xdr:colOff>28575</xdr:colOff>
      <xdr:row>44</xdr:row>
      <xdr:rowOff>104775</xdr:rowOff>
    </xdr:to>
    <xdr:sp>
      <xdr:nvSpPr>
        <xdr:cNvPr id="2" name="Text Box 2"/>
        <xdr:cNvSpPr txBox="1">
          <a:spLocks noChangeArrowheads="1"/>
        </xdr:cNvSpPr>
      </xdr:nvSpPr>
      <xdr:spPr>
        <a:xfrm>
          <a:off x="600075" y="5667375"/>
          <a:ext cx="9315450" cy="1600200"/>
        </a:xfrm>
        <a:prstGeom prst="rect">
          <a:avLst/>
        </a:prstGeom>
        <a:solidFill>
          <a:srgbClr val="FFCC99"/>
        </a:solidFill>
        <a:ln w="25400"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Purpose:</a:t>
          </a:r>
          <a:r>
            <a:rPr lang="en-US" cap="none" sz="1000" b="0" i="0" u="none" baseline="0">
              <a:solidFill>
                <a:srgbClr val="000000"/>
              </a:solidFill>
              <a:latin typeface="Arial"/>
              <a:ea typeface="Arial"/>
              <a:cs typeface="Arial"/>
            </a:rPr>
            <a:t> some regulations specify an amount of a drug to be fed to an animal per unit of that animal's body weight (BW) without specifying the drug level in the feed necessary to deliver the desired amount of the drug. This calculator is intended for calculating drug concentrations in feeds where the drug levels are specified in mg/2.2lbs BW (column a).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Example for a:</a:t>
          </a:r>
          <a:r>
            <a:rPr lang="en-US" cap="none" sz="1000" b="0" i="0" u="none" baseline="0">
              <a:solidFill>
                <a:srgbClr val="000000"/>
              </a:solidFill>
              <a:latin typeface="Arial"/>
              <a:ea typeface="Arial"/>
              <a:cs typeface="Arial"/>
            </a:rPr>
            <a:t> you intend to prepare feed containing the pesticide Diflubenzuron for use in cattle feed at the level of 0.1 mg/2.2lbs BW. First you set the DM level (in this case it is 80%). If you see the BW and DMI intake of your animals, you press the button and you read your result in column a (mg of the drug an animal needs to receive) and in a1 column (Diflubenzuron). If you want to modify either BW or DMI, or both, you enter that information in the appropriate cells in the bottom row. Your animals weighting 700 lb consuming 3% DM of their BW of feed containing 80%DM, would have to eat 26.3 lb of feed that contains 2 g/ton Diflubenzuron to receive 0.1 mg/2.2lbs BW Diflubenzuron.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99"/>
  <sheetViews>
    <sheetView showGridLines="0" tabSelected="1" zoomScalePageLayoutView="0" workbookViewId="0" topLeftCell="A1">
      <selection activeCell="J7" sqref="J7:S7"/>
    </sheetView>
  </sheetViews>
  <sheetFormatPr defaultColWidth="9.140625" defaultRowHeight="12.75"/>
  <cols>
    <col min="1" max="11" width="9.140625" style="36" customWidth="1"/>
    <col min="12" max="12" width="7.28125" style="36" customWidth="1"/>
    <col min="13" max="21" width="9.140625" style="36" customWidth="1"/>
    <col min="22" max="22" width="12.00390625" style="36" bestFit="1" customWidth="1"/>
    <col min="23" max="16384" width="9.140625" style="36" customWidth="1"/>
  </cols>
  <sheetData>
    <row r="1" spans="1:18" ht="12.75">
      <c r="A1" s="173" t="s">
        <v>49</v>
      </c>
      <c r="B1" s="173"/>
      <c r="C1" s="173"/>
      <c r="D1" s="173"/>
      <c r="E1" s="173"/>
      <c r="F1" s="173"/>
      <c r="G1" s="173"/>
      <c r="H1" s="173"/>
      <c r="I1" s="173"/>
      <c r="J1" s="173"/>
      <c r="K1" s="173"/>
      <c r="L1" s="173"/>
      <c r="M1" s="173"/>
      <c r="N1" s="173"/>
      <c r="O1" s="173"/>
      <c r="P1" s="173"/>
      <c r="Q1" s="173"/>
      <c r="R1" s="173"/>
    </row>
    <row r="2" spans="1:18" ht="12.75">
      <c r="A2" s="37"/>
      <c r="B2" s="37"/>
      <c r="C2" s="37"/>
      <c r="D2" s="37"/>
      <c r="E2" s="37"/>
      <c r="F2" s="37"/>
      <c r="G2" s="37"/>
      <c r="H2" s="37"/>
      <c r="I2" s="37"/>
      <c r="J2" s="37"/>
      <c r="K2" s="37"/>
      <c r="L2" s="37"/>
      <c r="M2" s="37"/>
      <c r="N2" s="37"/>
      <c r="O2" s="37"/>
      <c r="P2" s="37"/>
      <c r="Q2" s="37"/>
      <c r="R2" s="37"/>
    </row>
    <row r="3" spans="1:18" ht="12.75">
      <c r="A3" s="174" t="s">
        <v>104</v>
      </c>
      <c r="B3" s="174"/>
      <c r="C3" s="174"/>
      <c r="D3" s="174"/>
      <c r="E3" s="174"/>
      <c r="F3" s="174"/>
      <c r="G3" s="174"/>
      <c r="H3" s="174"/>
      <c r="I3" s="174"/>
      <c r="J3" s="174"/>
      <c r="K3" s="174"/>
      <c r="L3" s="174"/>
      <c r="M3" s="174"/>
      <c r="N3" s="174"/>
      <c r="O3" s="174"/>
      <c r="P3" s="174"/>
      <c r="Q3" s="174"/>
      <c r="R3" s="174"/>
    </row>
    <row r="4" ht="12.75">
      <c r="A4" s="38"/>
    </row>
    <row r="5" spans="1:21" ht="12.75">
      <c r="A5" s="39" t="s">
        <v>81</v>
      </c>
      <c r="R5" s="40"/>
      <c r="S5" s="41"/>
      <c r="T5" s="41"/>
      <c r="U5" s="41"/>
    </row>
    <row r="6" spans="10:21" ht="12.75">
      <c r="J6" s="109" t="s">
        <v>19</v>
      </c>
      <c r="K6" s="109"/>
      <c r="L6" s="109"/>
      <c r="M6" s="109"/>
      <c r="N6" s="109"/>
      <c r="O6" s="109"/>
      <c r="P6" s="109"/>
      <c r="Q6" s="109"/>
      <c r="R6" s="109"/>
      <c r="S6" s="109"/>
      <c r="T6" s="41"/>
      <c r="U6" s="41"/>
    </row>
    <row r="7" spans="1:21" ht="12.75">
      <c r="A7" s="104" t="s">
        <v>101</v>
      </c>
      <c r="B7" s="105"/>
      <c r="C7" s="105"/>
      <c r="D7" s="105"/>
      <c r="E7" s="105"/>
      <c r="F7" s="105"/>
      <c r="G7" s="105"/>
      <c r="H7" s="105"/>
      <c r="I7" s="106"/>
      <c r="J7" s="118" t="s">
        <v>111</v>
      </c>
      <c r="K7" s="118"/>
      <c r="L7" s="118"/>
      <c r="M7" s="118"/>
      <c r="N7" s="118"/>
      <c r="O7" s="118"/>
      <c r="P7" s="118"/>
      <c r="Q7" s="118"/>
      <c r="R7" s="118"/>
      <c r="S7" s="118"/>
      <c r="T7" s="41"/>
      <c r="U7" s="41"/>
    </row>
    <row r="8" spans="1:21" ht="12.75">
      <c r="A8" s="104" t="s">
        <v>10</v>
      </c>
      <c r="B8" s="105"/>
      <c r="C8" s="105"/>
      <c r="D8" s="105"/>
      <c r="E8" s="105"/>
      <c r="F8" s="105"/>
      <c r="G8" s="105"/>
      <c r="H8" s="105"/>
      <c r="I8" s="106"/>
      <c r="J8" s="108" t="s">
        <v>82</v>
      </c>
      <c r="K8" s="108"/>
      <c r="L8" s="108"/>
      <c r="M8" s="108"/>
      <c r="N8" s="108"/>
      <c r="O8" s="108"/>
      <c r="P8" s="108"/>
      <c r="Q8" s="108"/>
      <c r="R8" s="108"/>
      <c r="S8" s="108"/>
      <c r="T8" s="41"/>
      <c r="U8" s="41"/>
    </row>
    <row r="9" spans="1:21" ht="12.75">
      <c r="A9" s="107" t="s">
        <v>1</v>
      </c>
      <c r="B9" s="107"/>
      <c r="C9" s="107"/>
      <c r="D9" s="107"/>
      <c r="E9" s="107"/>
      <c r="F9" s="107"/>
      <c r="G9" s="107"/>
      <c r="H9" s="107"/>
      <c r="I9" s="104"/>
      <c r="J9" s="108">
        <v>20101</v>
      </c>
      <c r="K9" s="108"/>
      <c r="L9" s="108"/>
      <c r="M9" s="108"/>
      <c r="N9" s="108"/>
      <c r="O9" s="108"/>
      <c r="P9" s="108"/>
      <c r="Q9" s="108"/>
      <c r="R9" s="108"/>
      <c r="S9" s="108"/>
      <c r="T9" s="41"/>
      <c r="U9" s="41"/>
    </row>
    <row r="10" spans="1:21" ht="12.75">
      <c r="A10" s="107" t="s">
        <v>13</v>
      </c>
      <c r="B10" s="107"/>
      <c r="C10" s="107"/>
      <c r="D10" s="107"/>
      <c r="E10" s="107"/>
      <c r="F10" s="107"/>
      <c r="G10" s="107"/>
      <c r="H10" s="107"/>
      <c r="I10" s="104"/>
      <c r="J10" s="175">
        <v>42725</v>
      </c>
      <c r="K10" s="175"/>
      <c r="L10" s="175"/>
      <c r="M10" s="175"/>
      <c r="N10" s="175"/>
      <c r="O10" s="175"/>
      <c r="P10" s="175"/>
      <c r="Q10" s="175"/>
      <c r="R10" s="175"/>
      <c r="S10" s="175"/>
      <c r="T10" s="41"/>
      <c r="U10" s="41"/>
    </row>
    <row r="11" spans="1:21" ht="12.75">
      <c r="A11" s="104" t="s">
        <v>0</v>
      </c>
      <c r="B11" s="105"/>
      <c r="C11" s="105"/>
      <c r="D11" s="105"/>
      <c r="E11" s="105"/>
      <c r="F11" s="105"/>
      <c r="G11" s="105"/>
      <c r="H11" s="105"/>
      <c r="I11" s="106"/>
      <c r="J11" s="108">
        <v>2000</v>
      </c>
      <c r="K11" s="108"/>
      <c r="L11" s="108"/>
      <c r="M11" s="108"/>
      <c r="N11" s="108"/>
      <c r="O11" s="108"/>
      <c r="P11" s="108"/>
      <c r="Q11" s="108"/>
      <c r="R11" s="108"/>
      <c r="S11" s="108"/>
      <c r="T11" s="41"/>
      <c r="U11" s="41"/>
    </row>
    <row r="12" spans="1:21" ht="12.75">
      <c r="A12" s="107" t="s">
        <v>60</v>
      </c>
      <c r="B12" s="107"/>
      <c r="C12" s="107"/>
      <c r="D12" s="107"/>
      <c r="E12" s="107"/>
      <c r="F12" s="107"/>
      <c r="G12" s="107"/>
      <c r="H12" s="107"/>
      <c r="I12" s="104"/>
      <c r="J12" s="108" t="s">
        <v>76</v>
      </c>
      <c r="K12" s="108"/>
      <c r="L12" s="108"/>
      <c r="M12" s="108"/>
      <c r="N12" s="108"/>
      <c r="O12" s="108"/>
      <c r="P12" s="108"/>
      <c r="Q12" s="108"/>
      <c r="R12" s="108"/>
      <c r="S12" s="108"/>
      <c r="T12" s="41"/>
      <c r="U12" s="41"/>
    </row>
    <row r="13" spans="1:21" ht="12.75">
      <c r="A13" s="110" t="s">
        <v>43</v>
      </c>
      <c r="B13" s="111"/>
      <c r="C13" s="111"/>
      <c r="D13" s="111"/>
      <c r="E13" s="111"/>
      <c r="F13" s="111"/>
      <c r="G13" s="111"/>
      <c r="H13" s="111"/>
      <c r="I13" s="112"/>
      <c r="J13" s="108" t="s">
        <v>77</v>
      </c>
      <c r="K13" s="108"/>
      <c r="L13" s="108"/>
      <c r="M13" s="108"/>
      <c r="N13" s="108"/>
      <c r="O13" s="108"/>
      <c r="P13" s="108"/>
      <c r="Q13" s="108"/>
      <c r="R13" s="108"/>
      <c r="S13" s="108"/>
      <c r="T13" s="41"/>
      <c r="U13" s="41"/>
    </row>
    <row r="14" spans="1:21" ht="12.75">
      <c r="A14" s="107" t="s">
        <v>61</v>
      </c>
      <c r="B14" s="107"/>
      <c r="C14" s="107"/>
      <c r="D14" s="107"/>
      <c r="E14" s="107"/>
      <c r="F14" s="107"/>
      <c r="G14" s="107"/>
      <c r="H14" s="107"/>
      <c r="I14" s="104"/>
      <c r="J14" s="108">
        <v>150</v>
      </c>
      <c r="K14" s="108"/>
      <c r="L14" s="108"/>
      <c r="M14" s="108"/>
      <c r="N14" s="108"/>
      <c r="O14" s="108"/>
      <c r="P14" s="108"/>
      <c r="Q14" s="108"/>
      <c r="R14" s="108"/>
      <c r="S14" s="108"/>
      <c r="T14" s="41"/>
      <c r="U14" s="41"/>
    </row>
    <row r="15" spans="1:21" ht="12.75">
      <c r="A15" s="107" t="s">
        <v>62</v>
      </c>
      <c r="B15" s="107"/>
      <c r="C15" s="107"/>
      <c r="D15" s="107"/>
      <c r="E15" s="107"/>
      <c r="F15" s="107"/>
      <c r="G15" s="107"/>
      <c r="H15" s="107"/>
      <c r="I15" s="104"/>
      <c r="J15" s="108">
        <v>400</v>
      </c>
      <c r="K15" s="108"/>
      <c r="L15" s="108"/>
      <c r="M15" s="108"/>
      <c r="N15" s="108"/>
      <c r="O15" s="108"/>
      <c r="P15" s="108"/>
      <c r="Q15" s="108"/>
      <c r="R15" s="108"/>
      <c r="S15" s="108"/>
      <c r="T15" s="41"/>
      <c r="U15" s="41"/>
    </row>
    <row r="16" spans="1:24" ht="12.75">
      <c r="A16" s="104" t="s">
        <v>52</v>
      </c>
      <c r="B16" s="105"/>
      <c r="C16" s="105"/>
      <c r="D16" s="105"/>
      <c r="E16" s="105"/>
      <c r="F16" s="105"/>
      <c r="G16" s="105"/>
      <c r="H16" s="105"/>
      <c r="I16" s="105"/>
      <c r="J16" s="108" t="s">
        <v>92</v>
      </c>
      <c r="K16" s="108"/>
      <c r="L16" s="108"/>
      <c r="M16" s="108"/>
      <c r="N16" s="108"/>
      <c r="O16" s="108"/>
      <c r="P16" s="108"/>
      <c r="Q16" s="108"/>
      <c r="R16" s="108"/>
      <c r="S16" s="108"/>
      <c r="T16" s="114" t="s">
        <v>91</v>
      </c>
      <c r="U16" s="115"/>
      <c r="V16" s="115"/>
      <c r="W16" s="115"/>
      <c r="X16" s="115"/>
    </row>
    <row r="17" spans="1:24" ht="12.75">
      <c r="A17" s="104" t="s">
        <v>50</v>
      </c>
      <c r="B17" s="105"/>
      <c r="C17" s="105"/>
      <c r="D17" s="105"/>
      <c r="E17" s="105"/>
      <c r="F17" s="105"/>
      <c r="G17" s="105"/>
      <c r="H17" s="105"/>
      <c r="I17" s="105"/>
      <c r="J17" s="108">
        <v>1.1</v>
      </c>
      <c r="K17" s="108"/>
      <c r="L17" s="108"/>
      <c r="M17" s="108"/>
      <c r="N17" s="108"/>
      <c r="O17" s="108"/>
      <c r="P17" s="108"/>
      <c r="Q17" s="108"/>
      <c r="R17" s="108"/>
      <c r="S17" s="108"/>
      <c r="T17" s="35">
        <v>0.67</v>
      </c>
      <c r="U17" s="42" t="s">
        <v>18</v>
      </c>
      <c r="V17" s="43">
        <f>(T17/0.00011)/2*2</f>
        <v>6090.909090909091</v>
      </c>
      <c r="W17" s="42" t="s">
        <v>35</v>
      </c>
      <c r="X17" s="44"/>
    </row>
    <row r="18" spans="1:21" ht="12.75">
      <c r="A18" s="107" t="s">
        <v>51</v>
      </c>
      <c r="B18" s="107"/>
      <c r="C18" s="107"/>
      <c r="D18" s="107"/>
      <c r="E18" s="107"/>
      <c r="F18" s="107"/>
      <c r="G18" s="107"/>
      <c r="H18" s="107"/>
      <c r="I18" s="104"/>
      <c r="J18" s="108">
        <v>6090.9</v>
      </c>
      <c r="K18" s="108"/>
      <c r="L18" s="108"/>
      <c r="M18" s="108"/>
      <c r="N18" s="108"/>
      <c r="O18" s="108"/>
      <c r="P18" s="108"/>
      <c r="Q18" s="108"/>
      <c r="R18" s="108"/>
      <c r="S18" s="108"/>
      <c r="T18" s="41"/>
      <c r="U18" s="41"/>
    </row>
    <row r="19" spans="1:21" ht="12.75">
      <c r="A19" s="107" t="s">
        <v>9</v>
      </c>
      <c r="B19" s="107"/>
      <c r="C19" s="107"/>
      <c r="D19" s="107"/>
      <c r="E19" s="107"/>
      <c r="F19" s="107"/>
      <c r="G19" s="107"/>
      <c r="H19" s="107"/>
      <c r="I19" s="104"/>
      <c r="J19" s="108" t="s">
        <v>56</v>
      </c>
      <c r="K19" s="108"/>
      <c r="L19" s="108"/>
      <c r="M19" s="108"/>
      <c r="N19" s="108"/>
      <c r="O19" s="108"/>
      <c r="P19" s="108"/>
      <c r="Q19" s="108"/>
      <c r="R19" s="108"/>
      <c r="S19" s="108"/>
      <c r="T19" s="41"/>
      <c r="U19" s="41"/>
    </row>
    <row r="20" spans="1:21" ht="12.75">
      <c r="A20" s="34"/>
      <c r="B20" s="34"/>
      <c r="C20" s="34"/>
      <c r="D20" s="34"/>
      <c r="E20" s="34"/>
      <c r="F20" s="34"/>
      <c r="G20" s="34"/>
      <c r="H20" s="34"/>
      <c r="I20" s="45"/>
      <c r="J20" s="45"/>
      <c r="K20" s="45"/>
      <c r="L20" s="45"/>
      <c r="M20" s="45"/>
      <c r="N20" s="1"/>
      <c r="O20" s="1"/>
      <c r="P20" s="1"/>
      <c r="R20" s="40"/>
      <c r="S20" s="41"/>
      <c r="T20" s="41"/>
      <c r="U20" s="41"/>
    </row>
    <row r="21" spans="1:21" ht="12.75">
      <c r="A21" s="107" t="s">
        <v>63</v>
      </c>
      <c r="B21" s="107"/>
      <c r="C21" s="107"/>
      <c r="D21" s="107"/>
      <c r="E21" s="107"/>
      <c r="F21" s="107"/>
      <c r="G21" s="107"/>
      <c r="H21" s="107"/>
      <c r="I21" s="107"/>
      <c r="J21" s="118" t="s">
        <v>57</v>
      </c>
      <c r="K21" s="119"/>
      <c r="L21" s="119"/>
      <c r="M21" s="119"/>
      <c r="N21" s="119"/>
      <c r="R21" s="40"/>
      <c r="S21" s="41"/>
      <c r="T21" s="41"/>
      <c r="U21" s="41"/>
    </row>
    <row r="22" spans="1:21" ht="12.75">
      <c r="A22" s="107" t="s">
        <v>102</v>
      </c>
      <c r="B22" s="107"/>
      <c r="C22" s="107"/>
      <c r="D22" s="107"/>
      <c r="E22" s="107"/>
      <c r="F22" s="107"/>
      <c r="G22" s="107"/>
      <c r="H22" s="107"/>
      <c r="I22" s="107"/>
      <c r="J22" s="33">
        <v>0</v>
      </c>
      <c r="K22" s="113" t="s">
        <v>5</v>
      </c>
      <c r="L22" s="113"/>
      <c r="M22" s="113"/>
      <c r="N22" s="113"/>
      <c r="R22" s="40"/>
      <c r="S22" s="41"/>
      <c r="T22" s="41"/>
      <c r="U22" s="41"/>
    </row>
    <row r="23" spans="1:21" ht="12.75">
      <c r="A23" s="107" t="s">
        <v>64</v>
      </c>
      <c r="B23" s="107"/>
      <c r="C23" s="107"/>
      <c r="D23" s="107"/>
      <c r="E23" s="107"/>
      <c r="F23" s="107"/>
      <c r="G23" s="107"/>
      <c r="H23" s="107"/>
      <c r="I23" s="107"/>
      <c r="J23" s="33">
        <v>0</v>
      </c>
      <c r="K23" s="113" t="s">
        <v>5</v>
      </c>
      <c r="L23" s="113"/>
      <c r="M23" s="113"/>
      <c r="N23" s="113"/>
      <c r="O23" s="46"/>
      <c r="P23" s="46"/>
      <c r="R23" s="40"/>
      <c r="S23" s="41"/>
      <c r="T23" s="41"/>
      <c r="U23" s="41"/>
    </row>
    <row r="24" spans="15:21" ht="12.75">
      <c r="O24" s="46"/>
      <c r="P24" s="46"/>
      <c r="R24" s="40"/>
      <c r="S24" s="41"/>
      <c r="T24" s="41"/>
      <c r="U24" s="41"/>
    </row>
    <row r="25" spans="1:15" ht="12.75">
      <c r="A25" s="116" t="s">
        <v>83</v>
      </c>
      <c r="B25" s="117"/>
      <c r="C25" s="117"/>
      <c r="D25" s="117"/>
      <c r="E25" s="117"/>
      <c r="F25" s="117"/>
      <c r="G25" s="117"/>
      <c r="H25" s="117"/>
      <c r="I25" s="117"/>
      <c r="J25" s="117"/>
      <c r="K25" s="117"/>
      <c r="L25" s="117"/>
      <c r="M25" s="117"/>
      <c r="N25" s="117"/>
      <c r="O25" s="117"/>
    </row>
    <row r="26" spans="1:15" ht="12.75">
      <c r="A26" s="47"/>
      <c r="B26" s="48"/>
      <c r="C26" s="48"/>
      <c r="D26" s="48"/>
      <c r="E26" s="48"/>
      <c r="F26" s="48"/>
      <c r="G26" s="48"/>
      <c r="H26" s="48"/>
      <c r="I26" s="48"/>
      <c r="J26" s="48"/>
      <c r="K26" s="48"/>
      <c r="L26" s="48"/>
      <c r="M26" s="48"/>
      <c r="N26" s="48"/>
      <c r="O26" s="48"/>
    </row>
    <row r="27" spans="1:15" ht="12.75">
      <c r="A27" s="120" t="s">
        <v>65</v>
      </c>
      <c r="B27" s="120"/>
      <c r="C27" s="120"/>
      <c r="D27" s="120"/>
      <c r="E27" s="120"/>
      <c r="F27" s="120"/>
      <c r="G27" s="120"/>
      <c r="H27" s="121"/>
      <c r="I27" s="121"/>
      <c r="J27" s="121"/>
      <c r="K27" s="121"/>
      <c r="L27" s="48"/>
      <c r="M27" s="48"/>
      <c r="N27" s="48"/>
      <c r="O27" s="48"/>
    </row>
    <row r="28" spans="1:12" ht="12.75">
      <c r="A28" s="134" t="s">
        <v>44</v>
      </c>
      <c r="B28" s="135"/>
      <c r="C28" s="135"/>
      <c r="D28" s="135"/>
      <c r="E28" s="135"/>
      <c r="F28" s="135"/>
      <c r="G28" s="135"/>
      <c r="H28" s="135"/>
      <c r="I28" s="130" t="s">
        <v>46</v>
      </c>
      <c r="J28" s="131"/>
      <c r="K28" s="130" t="s">
        <v>45</v>
      </c>
      <c r="L28" s="131"/>
    </row>
    <row r="29" spans="1:12" ht="12.75">
      <c r="A29" s="136"/>
      <c r="B29" s="137"/>
      <c r="C29" s="137"/>
      <c r="D29" s="137"/>
      <c r="E29" s="137"/>
      <c r="F29" s="137"/>
      <c r="G29" s="137"/>
      <c r="H29" s="137"/>
      <c r="I29" s="132"/>
      <c r="J29" s="133"/>
      <c r="K29" s="132"/>
      <c r="L29" s="133"/>
    </row>
    <row r="30" spans="1:12" ht="12.75">
      <c r="A30" s="127" t="s">
        <v>85</v>
      </c>
      <c r="B30" s="128"/>
      <c r="C30" s="128"/>
      <c r="D30" s="128"/>
      <c r="E30" s="128"/>
      <c r="F30" s="128"/>
      <c r="G30" s="128"/>
      <c r="H30" s="129"/>
      <c r="I30" s="122" t="s">
        <v>66</v>
      </c>
      <c r="J30" s="123"/>
      <c r="K30" s="124">
        <f>C49</f>
        <v>30</v>
      </c>
      <c r="L30" s="124"/>
    </row>
    <row r="31" spans="1:12" ht="12.75">
      <c r="A31" s="127" t="s">
        <v>84</v>
      </c>
      <c r="B31" s="128"/>
      <c r="C31" s="128"/>
      <c r="D31" s="128"/>
      <c r="E31" s="128"/>
      <c r="F31" s="128"/>
      <c r="G31" s="128"/>
      <c r="H31" s="129"/>
      <c r="I31" s="125" t="s">
        <v>67</v>
      </c>
      <c r="J31" s="126"/>
      <c r="K31" s="124">
        <f>C49</f>
        <v>30</v>
      </c>
      <c r="L31" s="124"/>
    </row>
    <row r="32" spans="1:12" ht="12.75">
      <c r="A32" s="127" t="s">
        <v>86</v>
      </c>
      <c r="B32" s="128"/>
      <c r="C32" s="128"/>
      <c r="D32" s="128"/>
      <c r="E32" s="128"/>
      <c r="F32" s="128"/>
      <c r="G32" s="128"/>
      <c r="H32" s="128"/>
      <c r="I32" s="145" t="s">
        <v>89</v>
      </c>
      <c r="J32" s="145"/>
      <c r="K32" s="146"/>
      <c r="L32" s="147"/>
    </row>
    <row r="33" spans="1:12" ht="12.75">
      <c r="A33" s="127" t="s">
        <v>87</v>
      </c>
      <c r="B33" s="128"/>
      <c r="C33" s="128"/>
      <c r="D33" s="128"/>
      <c r="E33" s="128"/>
      <c r="F33" s="128"/>
      <c r="G33" s="128"/>
      <c r="H33" s="128"/>
      <c r="I33" s="145" t="s">
        <v>90</v>
      </c>
      <c r="J33" s="145"/>
      <c r="K33" s="150"/>
      <c r="L33" s="151"/>
    </row>
    <row r="34" spans="1:12" ht="12.75">
      <c r="A34" s="127" t="s">
        <v>88</v>
      </c>
      <c r="B34" s="128"/>
      <c r="C34" s="128"/>
      <c r="D34" s="128"/>
      <c r="E34" s="128"/>
      <c r="F34" s="128"/>
      <c r="G34" s="128"/>
      <c r="H34" s="129"/>
      <c r="I34" s="145" t="s">
        <v>90</v>
      </c>
      <c r="J34" s="145"/>
      <c r="K34" s="148"/>
      <c r="L34" s="149"/>
    </row>
    <row r="35" spans="1:15" ht="12.75">
      <c r="A35" s="49"/>
      <c r="B35" s="49"/>
      <c r="C35" s="49"/>
      <c r="D35" s="50"/>
      <c r="E35" s="50"/>
      <c r="F35" s="50"/>
      <c r="G35" s="50"/>
      <c r="H35" s="50"/>
      <c r="I35" s="49"/>
      <c r="J35" s="49"/>
      <c r="K35" s="50"/>
      <c r="L35" s="41"/>
      <c r="M35" s="41"/>
      <c r="N35" s="51"/>
      <c r="O35" s="52"/>
    </row>
    <row r="36" ht="12.75">
      <c r="A36" s="103" t="s">
        <v>112</v>
      </c>
    </row>
    <row r="37" ht="12.75">
      <c r="A37" s="39"/>
    </row>
    <row r="38" spans="1:18" ht="12.75">
      <c r="A38" s="53" t="s">
        <v>6</v>
      </c>
      <c r="B38" s="53"/>
      <c r="C38" s="54">
        <v>42705</v>
      </c>
      <c r="D38" s="55"/>
      <c r="E38" s="55"/>
      <c r="F38" s="55"/>
      <c r="G38" s="55"/>
      <c r="H38" s="46"/>
      <c r="I38" s="46"/>
      <c r="J38" s="46"/>
      <c r="K38" s="46"/>
      <c r="L38" s="46"/>
      <c r="M38" s="46"/>
      <c r="N38" s="46"/>
      <c r="O38" s="46"/>
      <c r="P38" s="46"/>
      <c r="Q38" s="46"/>
      <c r="R38" s="46"/>
    </row>
    <row r="39" spans="1:12" ht="12.75">
      <c r="A39" s="138" t="s">
        <v>17</v>
      </c>
      <c r="B39" s="139"/>
      <c r="C39" s="139"/>
      <c r="D39" s="139"/>
      <c r="E39" s="139"/>
      <c r="F39" s="139"/>
      <c r="G39" s="139"/>
      <c r="H39" s="139"/>
      <c r="I39" s="139"/>
      <c r="J39" s="139"/>
      <c r="K39" s="140"/>
      <c r="L39" s="46"/>
    </row>
    <row r="40" spans="1:12" ht="12.75">
      <c r="A40" s="56"/>
      <c r="B40" s="57" t="s">
        <v>15</v>
      </c>
      <c r="C40" s="57">
        <f>J9</f>
        <v>20101</v>
      </c>
      <c r="D40" s="57"/>
      <c r="E40" s="57"/>
      <c r="F40" s="57"/>
      <c r="G40" s="57"/>
      <c r="H40" s="58"/>
      <c r="I40" s="57" t="s">
        <v>16</v>
      </c>
      <c r="J40" s="59">
        <f>J10</f>
        <v>42725</v>
      </c>
      <c r="K40" s="60"/>
      <c r="L40" s="46"/>
    </row>
    <row r="41" spans="1:12" ht="12.75">
      <c r="A41" s="141" t="str">
        <f>J7</f>
        <v>Scotts Feed</v>
      </c>
      <c r="B41" s="142"/>
      <c r="C41" s="142"/>
      <c r="D41" s="142"/>
      <c r="E41" s="142"/>
      <c r="F41" s="142"/>
      <c r="G41" s="142"/>
      <c r="H41" s="142"/>
      <c r="I41" s="143" t="s">
        <v>11</v>
      </c>
      <c r="J41" s="143"/>
      <c r="K41" s="144"/>
      <c r="L41" s="61"/>
    </row>
    <row r="42" spans="1:12" ht="12.75">
      <c r="A42" s="158" t="s">
        <v>75</v>
      </c>
      <c r="B42" s="159"/>
      <c r="C42" s="159"/>
      <c r="D42" s="159"/>
      <c r="E42" s="159"/>
      <c r="F42" s="159"/>
      <c r="G42" s="159"/>
      <c r="H42" s="159"/>
      <c r="I42" s="159"/>
      <c r="J42" s="159"/>
      <c r="K42" s="178"/>
      <c r="L42" s="61"/>
    </row>
    <row r="43" spans="1:17" ht="12.75">
      <c r="A43" s="62" t="s">
        <v>7</v>
      </c>
      <c r="B43" s="50" t="str">
        <f>J8</f>
        <v>MarbleJan17</v>
      </c>
      <c r="C43" s="58"/>
      <c r="D43" s="58"/>
      <c r="E43" s="58"/>
      <c r="F43" s="58"/>
      <c r="G43" s="58"/>
      <c r="H43" s="57"/>
      <c r="I43" s="58"/>
      <c r="J43" s="58"/>
      <c r="K43" s="102" t="str">
        <f>"Label Revised "&amp;TEXT(C38,"mm/dd/yyyy")</f>
        <v>Label Revised 12/01/2016</v>
      </c>
      <c r="L43" s="63"/>
      <c r="Q43" s="39" t="s">
        <v>4</v>
      </c>
    </row>
    <row r="44" spans="1:12" ht="12.75">
      <c r="A44" s="166" t="s">
        <v>8</v>
      </c>
      <c r="B44" s="167"/>
      <c r="C44" s="167"/>
      <c r="D44" s="167"/>
      <c r="E44" s="167"/>
      <c r="F44" s="167"/>
      <c r="G44" s="167"/>
      <c r="H44" s="167"/>
      <c r="I44" s="167"/>
      <c r="J44" s="167"/>
      <c r="K44" s="177"/>
      <c r="L44" s="46"/>
    </row>
    <row r="45" spans="1:12" ht="12.75" customHeight="1">
      <c r="A45" s="160" t="str">
        <f>J13</f>
        <v>For improved feed efficiency and increased rate of weight gain in cattle fed in confinement for slaughter.</v>
      </c>
      <c r="B45" s="161"/>
      <c r="C45" s="161"/>
      <c r="D45" s="161"/>
      <c r="E45" s="161"/>
      <c r="F45" s="161"/>
      <c r="G45" s="161"/>
      <c r="H45" s="161"/>
      <c r="I45" s="161"/>
      <c r="J45" s="161"/>
      <c r="K45" s="162"/>
      <c r="L45" s="61"/>
    </row>
    <row r="46" spans="1:13" ht="12.75">
      <c r="A46" s="163"/>
      <c r="B46" s="164"/>
      <c r="C46" s="164"/>
      <c r="D46" s="164"/>
      <c r="E46" s="164"/>
      <c r="F46" s="164"/>
      <c r="G46" s="164"/>
      <c r="H46" s="164"/>
      <c r="I46" s="164"/>
      <c r="J46" s="164"/>
      <c r="K46" s="165"/>
      <c r="L46" s="61"/>
      <c r="M46" s="36" t="s">
        <v>4</v>
      </c>
    </row>
    <row r="47" spans="1:12" ht="12.75">
      <c r="A47" s="179"/>
      <c r="B47" s="180"/>
      <c r="C47" s="180"/>
      <c r="D47" s="180"/>
      <c r="E47" s="180"/>
      <c r="F47" s="180"/>
      <c r="G47" s="180"/>
      <c r="H47" s="180"/>
      <c r="I47" s="180"/>
      <c r="J47" s="180"/>
      <c r="K47" s="181"/>
      <c r="L47" s="46"/>
    </row>
    <row r="48" spans="1:12" ht="12.75">
      <c r="A48" s="166" t="s">
        <v>55</v>
      </c>
      <c r="B48" s="167"/>
      <c r="C48" s="167"/>
      <c r="D48" s="167"/>
      <c r="E48" s="167"/>
      <c r="F48" s="167"/>
      <c r="G48" s="167"/>
      <c r="H48" s="167"/>
      <c r="I48" s="167"/>
      <c r="J48" s="167"/>
      <c r="K48" s="177"/>
      <c r="L48" s="46"/>
    </row>
    <row r="49" spans="1:12" ht="12.75">
      <c r="A49" s="64" t="s">
        <v>68</v>
      </c>
      <c r="B49" s="58"/>
      <c r="C49" s="65">
        <f>J15/2*J14/J11*2+J22/2*J23/J11*2</f>
        <v>30</v>
      </c>
      <c r="D49" s="65"/>
      <c r="E49" s="65"/>
      <c r="F49" s="65"/>
      <c r="G49" s="65"/>
      <c r="H49" s="58" t="s">
        <v>2</v>
      </c>
      <c r="I49" s="57" t="s">
        <v>54</v>
      </c>
      <c r="J49" s="65">
        <f>C49/2</f>
        <v>15</v>
      </c>
      <c r="K49" s="66" t="s">
        <v>3</v>
      </c>
      <c r="L49" s="67"/>
    </row>
    <row r="50" spans="1:12" ht="12.75">
      <c r="A50" s="176" t="s">
        <v>20</v>
      </c>
      <c r="B50" s="114"/>
      <c r="C50" s="65">
        <f>J50*2</f>
        <v>3.349995</v>
      </c>
      <c r="D50" s="65"/>
      <c r="E50" s="65"/>
      <c r="F50" s="65"/>
      <c r="G50" s="65"/>
      <c r="H50" s="58" t="s">
        <v>2</v>
      </c>
      <c r="I50" s="57" t="s">
        <v>54</v>
      </c>
      <c r="J50" s="65">
        <f>J18/2*J17/J11</f>
        <v>1.6749975</v>
      </c>
      <c r="K50" s="66" t="s">
        <v>3</v>
      </c>
      <c r="L50" s="67"/>
    </row>
    <row r="51" spans="1:12" ht="12.75">
      <c r="A51" s="166" t="s">
        <v>14</v>
      </c>
      <c r="B51" s="167"/>
      <c r="C51" s="167"/>
      <c r="D51" s="167"/>
      <c r="E51" s="167"/>
      <c r="F51" s="167"/>
      <c r="G51" s="167"/>
      <c r="H51" s="167"/>
      <c r="I51" s="167"/>
      <c r="J51" s="167"/>
      <c r="K51" s="177"/>
      <c r="L51" s="46"/>
    </row>
    <row r="52" spans="1:12" ht="12.75" customHeight="1">
      <c r="A52" s="160" t="str">
        <f>IF(A45="For improved feed efficiency in cattle fed in confinement for slaughter.",IndicationsList!A15,IF(A45="For improved feed efficiency and increased rate of weight gain in cattle fed in confinement for slaughter.",IndicationsList!A16,IF(A45="For increased rate of weight gain in pasture cattle (slaughter, stocker, feeder cattle and dairy and beef replacement heifers).",IndicationsList!A17,IF(A45="For control of coccidiosis caused by Eimeria bovis and Eimeria zuernii in cattle.",IndicationsList!A18,IF(A45="For control of coccidiosis caused by Eimeria bovis and Eimeria zuernii in replacement calves.",IndicationsList!A19,"ERROR!")))))</f>
        <v>Feed continuously in complete feed to provide not less than 250 mg nor more than 360 mg/head/day.</v>
      </c>
      <c r="B52" s="161"/>
      <c r="C52" s="161"/>
      <c r="D52" s="161"/>
      <c r="E52" s="161"/>
      <c r="F52" s="161"/>
      <c r="G52" s="161"/>
      <c r="H52" s="161"/>
      <c r="I52" s="161"/>
      <c r="J52" s="161"/>
      <c r="K52" s="162"/>
      <c r="L52" s="46"/>
    </row>
    <row r="53" spans="1:14" ht="12.75">
      <c r="A53" s="163"/>
      <c r="B53" s="164"/>
      <c r="C53" s="164"/>
      <c r="D53" s="164"/>
      <c r="E53" s="164"/>
      <c r="F53" s="164"/>
      <c r="G53" s="164"/>
      <c r="H53" s="164"/>
      <c r="I53" s="164"/>
      <c r="J53" s="164"/>
      <c r="K53" s="165"/>
      <c r="L53" s="46"/>
      <c r="N53" s="39"/>
    </row>
    <row r="54" spans="1:14" ht="12.75" customHeight="1">
      <c r="A54" s="163" t="s">
        <v>105</v>
      </c>
      <c r="B54" s="170"/>
      <c r="C54" s="170"/>
      <c r="D54" s="170"/>
      <c r="E54" s="170"/>
      <c r="F54" s="170"/>
      <c r="G54" s="170"/>
      <c r="H54" s="170"/>
      <c r="I54" s="170"/>
      <c r="J54" s="170"/>
      <c r="K54" s="171"/>
      <c r="L54" s="46"/>
      <c r="N54" s="39"/>
    </row>
    <row r="55" spans="1:14" ht="12.75">
      <c r="A55" s="172"/>
      <c r="B55" s="170"/>
      <c r="C55" s="170"/>
      <c r="D55" s="170"/>
      <c r="E55" s="170"/>
      <c r="F55" s="170"/>
      <c r="G55" s="170"/>
      <c r="H55" s="170"/>
      <c r="I55" s="170"/>
      <c r="J55" s="170"/>
      <c r="K55" s="171"/>
      <c r="L55" s="46"/>
      <c r="N55" s="39"/>
    </row>
    <row r="56" spans="1:14" ht="25.5" customHeight="1">
      <c r="A56" s="68"/>
      <c r="B56" s="69"/>
      <c r="C56" s="69"/>
      <c r="D56" s="153" t="s">
        <v>72</v>
      </c>
      <c r="E56" s="154"/>
      <c r="F56" s="153" t="s">
        <v>98</v>
      </c>
      <c r="G56" s="154"/>
      <c r="H56" s="153" t="s">
        <v>99</v>
      </c>
      <c r="I56" s="154"/>
      <c r="J56" s="153" t="s">
        <v>100</v>
      </c>
      <c r="K56" s="154"/>
      <c r="L56" s="46"/>
      <c r="N56" s="39"/>
    </row>
    <row r="57" spans="1:13" ht="13.5">
      <c r="A57" s="70" t="s">
        <v>22</v>
      </c>
      <c r="B57" s="71" t="s">
        <v>20</v>
      </c>
      <c r="C57" s="72" t="s">
        <v>23</v>
      </c>
      <c r="D57" s="73" t="s">
        <v>48</v>
      </c>
      <c r="E57" s="73" t="s">
        <v>70</v>
      </c>
      <c r="F57" s="73" t="s">
        <v>48</v>
      </c>
      <c r="G57" s="73" t="s">
        <v>70</v>
      </c>
      <c r="H57" s="73" t="s">
        <v>48</v>
      </c>
      <c r="I57" s="73" t="s">
        <v>70</v>
      </c>
      <c r="J57" s="73" t="s">
        <v>48</v>
      </c>
      <c r="K57" s="73" t="s">
        <v>70</v>
      </c>
      <c r="L57" s="74"/>
      <c r="M57" s="36" t="s">
        <v>4</v>
      </c>
    </row>
    <row r="58" spans="1:12" ht="13.5">
      <c r="A58" s="75" t="s">
        <v>21</v>
      </c>
      <c r="B58" s="75" t="s">
        <v>24</v>
      </c>
      <c r="C58" s="76" t="s">
        <v>25</v>
      </c>
      <c r="D58" s="73" t="s">
        <v>24</v>
      </c>
      <c r="E58" s="73" t="s">
        <v>47</v>
      </c>
      <c r="F58" s="73" t="s">
        <v>24</v>
      </c>
      <c r="G58" s="73" t="s">
        <v>47</v>
      </c>
      <c r="H58" s="73" t="s">
        <v>24</v>
      </c>
      <c r="I58" s="73" t="s">
        <v>47</v>
      </c>
      <c r="J58" s="73" t="s">
        <v>24</v>
      </c>
      <c r="K58" s="73" t="s">
        <v>47</v>
      </c>
      <c r="L58" s="74"/>
    </row>
    <row r="59" spans="1:12" ht="13.5">
      <c r="A59" s="77">
        <v>100</v>
      </c>
      <c r="B59" s="78">
        <f aca="true" t="shared" si="0" ref="B59:B64">A59/2.2*0.1</f>
        <v>4.545454545454546</v>
      </c>
      <c r="C59" s="78">
        <f>B59/J50</f>
        <v>2.713708256552351</v>
      </c>
      <c r="D59" s="79" t="s">
        <v>69</v>
      </c>
      <c r="E59" s="78" t="str">
        <f>IF($C59*$J$49&gt;60,IF($C59*$J$49&lt;300,$C59*$J$49,"  "),"  ")</f>
        <v>  </v>
      </c>
      <c r="F59" s="79" t="s">
        <v>71</v>
      </c>
      <c r="G59" s="78" t="str">
        <f>IF($C59*$J$49&gt;100,IF($C59*$J$49&lt;360,$C59*$J$49,"  "),"  ")</f>
        <v>  </v>
      </c>
      <c r="H59" s="79" t="s">
        <v>73</v>
      </c>
      <c r="I59" s="78" t="str">
        <f>IF($C59*$J$49&gt;250,IF($C59*$J$49&lt;360,$C59*$J$49,"  "),"  ")</f>
        <v>  </v>
      </c>
      <c r="J59" s="79" t="s">
        <v>74</v>
      </c>
      <c r="K59" s="78">
        <f>IF($C59*$J$49&lt;360,$C59*$J$49,"  ")</f>
        <v>40.70562384828526</v>
      </c>
      <c r="L59" s="74"/>
    </row>
    <row r="60" spans="1:12" ht="13.5">
      <c r="A60" s="77">
        <v>200</v>
      </c>
      <c r="B60" s="78">
        <f t="shared" si="0"/>
        <v>9.090909090909092</v>
      </c>
      <c r="C60" s="78">
        <f>B60/J50</f>
        <v>5.427416513104702</v>
      </c>
      <c r="D60" s="79" t="s">
        <v>69</v>
      </c>
      <c r="E60" s="78">
        <f aca="true" t="shared" si="1" ref="E60:E70">IF($C60*$J$49&gt;60,IF($C60*$J$49&lt;300,$C60*$J$49,"  "),"  ")</f>
        <v>81.41124769657053</v>
      </c>
      <c r="F60" s="79" t="s">
        <v>71</v>
      </c>
      <c r="G60" s="78" t="str">
        <f aca="true" t="shared" si="2" ref="G60:G70">IF($C60*$J$49&gt;100,IF($C60*$J$49&lt;360,$C60*$J$49,"  "),"  ")</f>
        <v>  </v>
      </c>
      <c r="H60" s="79" t="s">
        <v>73</v>
      </c>
      <c r="I60" s="78" t="str">
        <f aca="true" t="shared" si="3" ref="I60:I70">IF($C60*$J$49&gt;250,IF($C60*$J$49&lt;360,$C60*$J$49,"  "),"  ")</f>
        <v>  </v>
      </c>
      <c r="J60" s="79" t="s">
        <v>74</v>
      </c>
      <c r="K60" s="78">
        <f aca="true" t="shared" si="4" ref="K60:K66">IF($C60*$J$49&lt;360,$C60*$J$49,"  ")</f>
        <v>81.41124769657053</v>
      </c>
      <c r="L60" s="74"/>
    </row>
    <row r="61" spans="1:12" ht="13.5">
      <c r="A61" s="77">
        <v>300</v>
      </c>
      <c r="B61" s="78">
        <f t="shared" si="0"/>
        <v>13.636363636363635</v>
      </c>
      <c r="C61" s="78">
        <f>B61/J50</f>
        <v>8.14112476965705</v>
      </c>
      <c r="D61" s="79" t="s">
        <v>69</v>
      </c>
      <c r="E61" s="78">
        <f t="shared" si="1"/>
        <v>122.11687154485575</v>
      </c>
      <c r="F61" s="79" t="s">
        <v>71</v>
      </c>
      <c r="G61" s="78">
        <f t="shared" si="2"/>
        <v>122.11687154485575</v>
      </c>
      <c r="H61" s="79" t="s">
        <v>73</v>
      </c>
      <c r="I61" s="78" t="str">
        <f t="shared" si="3"/>
        <v>  </v>
      </c>
      <c r="J61" s="79" t="s">
        <v>74</v>
      </c>
      <c r="K61" s="78">
        <f t="shared" si="4"/>
        <v>122.11687154485575</v>
      </c>
      <c r="L61" s="74"/>
    </row>
    <row r="62" spans="1:12" ht="13.5">
      <c r="A62" s="77">
        <v>400</v>
      </c>
      <c r="B62" s="78">
        <f t="shared" si="0"/>
        <v>18.181818181818183</v>
      </c>
      <c r="C62" s="78">
        <f>B62/J50</f>
        <v>10.854833026209404</v>
      </c>
      <c r="D62" s="79" t="s">
        <v>69</v>
      </c>
      <c r="E62" s="78">
        <f t="shared" si="1"/>
        <v>162.82249539314105</v>
      </c>
      <c r="F62" s="79" t="s">
        <v>71</v>
      </c>
      <c r="G62" s="78">
        <f t="shared" si="2"/>
        <v>162.82249539314105</v>
      </c>
      <c r="H62" s="79" t="s">
        <v>73</v>
      </c>
      <c r="I62" s="78" t="str">
        <f t="shared" si="3"/>
        <v>  </v>
      </c>
      <c r="J62" s="79" t="s">
        <v>74</v>
      </c>
      <c r="K62" s="78">
        <f t="shared" si="4"/>
        <v>162.82249539314105</v>
      </c>
      <c r="L62" s="74"/>
    </row>
    <row r="63" spans="1:12" ht="13.5">
      <c r="A63" s="77">
        <v>500</v>
      </c>
      <c r="B63" s="78">
        <f t="shared" si="0"/>
        <v>22.727272727272727</v>
      </c>
      <c r="C63" s="78">
        <f>B63/J50</f>
        <v>13.568541282761752</v>
      </c>
      <c r="D63" s="79" t="s">
        <v>69</v>
      </c>
      <c r="E63" s="78">
        <f t="shared" si="1"/>
        <v>203.52811924142628</v>
      </c>
      <c r="F63" s="79" t="s">
        <v>71</v>
      </c>
      <c r="G63" s="78">
        <f t="shared" si="2"/>
        <v>203.52811924142628</v>
      </c>
      <c r="H63" s="79" t="s">
        <v>73</v>
      </c>
      <c r="I63" s="78" t="str">
        <f t="shared" si="3"/>
        <v>  </v>
      </c>
      <c r="J63" s="79" t="s">
        <v>74</v>
      </c>
      <c r="K63" s="78">
        <f t="shared" si="4"/>
        <v>203.52811924142628</v>
      </c>
      <c r="L63" s="74"/>
    </row>
    <row r="64" spans="1:12" ht="13.5">
      <c r="A64" s="77">
        <v>600</v>
      </c>
      <c r="B64" s="78">
        <f t="shared" si="0"/>
        <v>27.27272727272727</v>
      </c>
      <c r="C64" s="78">
        <f>B64/J50</f>
        <v>16.2822495393141</v>
      </c>
      <c r="D64" s="79" t="s">
        <v>69</v>
      </c>
      <c r="E64" s="78">
        <f t="shared" si="1"/>
        <v>244.2337430897115</v>
      </c>
      <c r="F64" s="79" t="s">
        <v>71</v>
      </c>
      <c r="G64" s="78">
        <f t="shared" si="2"/>
        <v>244.2337430897115</v>
      </c>
      <c r="H64" s="79" t="s">
        <v>73</v>
      </c>
      <c r="I64" s="78" t="str">
        <f t="shared" si="3"/>
        <v>  </v>
      </c>
      <c r="J64" s="79" t="s">
        <v>74</v>
      </c>
      <c r="K64" s="78">
        <f t="shared" si="4"/>
        <v>244.2337430897115</v>
      </c>
      <c r="L64" s="74"/>
    </row>
    <row r="65" spans="1:12" ht="13.5">
      <c r="A65" s="77">
        <v>700</v>
      </c>
      <c r="B65" s="78">
        <f aca="true" t="shared" si="5" ref="B65:B70">A65/2.2*0.1</f>
        <v>31.818181818181813</v>
      </c>
      <c r="C65" s="78">
        <f>B65/J50</f>
        <v>18.99595779586645</v>
      </c>
      <c r="D65" s="79" t="s">
        <v>69</v>
      </c>
      <c r="E65" s="78">
        <f t="shared" si="1"/>
        <v>284.93936693799674</v>
      </c>
      <c r="F65" s="79" t="s">
        <v>71</v>
      </c>
      <c r="G65" s="78">
        <f t="shared" si="2"/>
        <v>284.93936693799674</v>
      </c>
      <c r="H65" s="79" t="s">
        <v>73</v>
      </c>
      <c r="I65" s="78">
        <f t="shared" si="3"/>
        <v>284.93936693799674</v>
      </c>
      <c r="J65" s="79" t="s">
        <v>74</v>
      </c>
      <c r="K65" s="78">
        <f t="shared" si="4"/>
        <v>284.93936693799674</v>
      </c>
      <c r="L65" s="74"/>
    </row>
    <row r="66" spans="1:12" ht="13.5">
      <c r="A66" s="77">
        <v>800</v>
      </c>
      <c r="B66" s="78">
        <f t="shared" si="5"/>
        <v>36.36363636363637</v>
      </c>
      <c r="C66" s="78">
        <f>B66/J50</f>
        <v>21.709666052418807</v>
      </c>
      <c r="D66" s="79" t="s">
        <v>69</v>
      </c>
      <c r="E66" s="78" t="str">
        <f t="shared" si="1"/>
        <v>  </v>
      </c>
      <c r="F66" s="79" t="s">
        <v>71</v>
      </c>
      <c r="G66" s="78">
        <f t="shared" si="2"/>
        <v>325.6449907862821</v>
      </c>
      <c r="H66" s="79" t="s">
        <v>73</v>
      </c>
      <c r="I66" s="78">
        <f t="shared" si="3"/>
        <v>325.6449907862821</v>
      </c>
      <c r="J66" s="80" t="s">
        <v>74</v>
      </c>
      <c r="K66" s="78">
        <f t="shared" si="4"/>
        <v>325.6449907862821</v>
      </c>
      <c r="L66" s="74"/>
    </row>
    <row r="67" spans="1:12" ht="13.5">
      <c r="A67" s="77">
        <v>900</v>
      </c>
      <c r="B67" s="78">
        <f t="shared" si="5"/>
        <v>40.90909090909091</v>
      </c>
      <c r="C67" s="78">
        <f>B67/J50</f>
        <v>24.42337430897115</v>
      </c>
      <c r="D67" s="79" t="s">
        <v>69</v>
      </c>
      <c r="E67" s="78" t="str">
        <f t="shared" si="1"/>
        <v>  </v>
      </c>
      <c r="F67" s="79" t="s">
        <v>71</v>
      </c>
      <c r="G67" s="78" t="str">
        <f t="shared" si="2"/>
        <v>  </v>
      </c>
      <c r="H67" s="79" t="s">
        <v>73</v>
      </c>
      <c r="I67" s="78" t="str">
        <f t="shared" si="3"/>
        <v>  </v>
      </c>
      <c r="J67" s="81"/>
      <c r="K67" s="82"/>
      <c r="L67" s="74"/>
    </row>
    <row r="68" spans="1:12" ht="13.5">
      <c r="A68" s="77">
        <v>1000</v>
      </c>
      <c r="B68" s="78">
        <f t="shared" si="5"/>
        <v>45.45454545454545</v>
      </c>
      <c r="C68" s="78">
        <f>B68/J50</f>
        <v>27.137082565523503</v>
      </c>
      <c r="D68" s="79" t="s">
        <v>69</v>
      </c>
      <c r="E68" s="78" t="str">
        <f t="shared" si="1"/>
        <v>  </v>
      </c>
      <c r="F68" s="79" t="s">
        <v>71</v>
      </c>
      <c r="G68" s="78" t="str">
        <f t="shared" si="2"/>
        <v>  </v>
      </c>
      <c r="H68" s="79" t="s">
        <v>73</v>
      </c>
      <c r="I68" s="78" t="str">
        <f t="shared" si="3"/>
        <v>  </v>
      </c>
      <c r="J68" s="83"/>
      <c r="K68" s="84"/>
      <c r="L68" s="74"/>
    </row>
    <row r="69" spans="1:12" ht="13.5">
      <c r="A69" s="77">
        <v>1100</v>
      </c>
      <c r="B69" s="78">
        <f t="shared" si="5"/>
        <v>50</v>
      </c>
      <c r="C69" s="78">
        <f>B69/J50</f>
        <v>29.850790822075854</v>
      </c>
      <c r="D69" s="79" t="s">
        <v>69</v>
      </c>
      <c r="E69" s="78" t="str">
        <f t="shared" si="1"/>
        <v>  </v>
      </c>
      <c r="F69" s="79" t="s">
        <v>71</v>
      </c>
      <c r="G69" s="78" t="str">
        <f t="shared" si="2"/>
        <v>  </v>
      </c>
      <c r="H69" s="79" t="s">
        <v>73</v>
      </c>
      <c r="I69" s="78" t="str">
        <f t="shared" si="3"/>
        <v>  </v>
      </c>
      <c r="J69" s="83"/>
      <c r="K69" s="84"/>
      <c r="L69" s="74"/>
    </row>
    <row r="70" spans="1:12" ht="13.5">
      <c r="A70" s="77">
        <v>1200</v>
      </c>
      <c r="B70" s="78">
        <f t="shared" si="5"/>
        <v>54.54545454545454</v>
      </c>
      <c r="C70" s="78">
        <f>B70/J50</f>
        <v>32.5644990786282</v>
      </c>
      <c r="D70" s="79" t="s">
        <v>69</v>
      </c>
      <c r="E70" s="78" t="str">
        <f t="shared" si="1"/>
        <v>  </v>
      </c>
      <c r="F70" s="79" t="s">
        <v>71</v>
      </c>
      <c r="G70" s="78" t="str">
        <f t="shared" si="2"/>
        <v>  </v>
      </c>
      <c r="H70" s="79" t="s">
        <v>73</v>
      </c>
      <c r="I70" s="78" t="str">
        <f t="shared" si="3"/>
        <v>  </v>
      </c>
      <c r="J70" s="85"/>
      <c r="K70" s="86"/>
      <c r="L70" s="74"/>
    </row>
    <row r="71" spans="1:12" ht="12.75">
      <c r="A71" s="166" t="s">
        <v>12</v>
      </c>
      <c r="B71" s="167"/>
      <c r="C71" s="167"/>
      <c r="D71" s="167"/>
      <c r="E71" s="167"/>
      <c r="F71" s="167"/>
      <c r="G71" s="167"/>
      <c r="H71" s="167"/>
      <c r="I71" s="167"/>
      <c r="J71" s="168"/>
      <c r="K71" s="169"/>
      <c r="L71" s="46"/>
    </row>
    <row r="72" spans="1:12" ht="13.5" customHeight="1">
      <c r="A72" s="160" t="s">
        <v>103</v>
      </c>
      <c r="B72" s="161"/>
      <c r="C72" s="161"/>
      <c r="D72" s="161"/>
      <c r="E72" s="161"/>
      <c r="F72" s="161"/>
      <c r="G72" s="161"/>
      <c r="H72" s="161"/>
      <c r="I72" s="161"/>
      <c r="J72" s="161"/>
      <c r="K72" s="162"/>
      <c r="L72" s="61"/>
    </row>
    <row r="73" spans="1:12" ht="12.75">
      <c r="A73" s="163"/>
      <c r="B73" s="164"/>
      <c r="C73" s="164"/>
      <c r="D73" s="164"/>
      <c r="E73" s="164"/>
      <c r="F73" s="164"/>
      <c r="G73" s="164"/>
      <c r="H73" s="164"/>
      <c r="I73" s="164"/>
      <c r="J73" s="164"/>
      <c r="K73" s="165"/>
      <c r="L73" s="61"/>
    </row>
    <row r="74" spans="1:12" ht="12.75">
      <c r="A74" s="163"/>
      <c r="B74" s="164"/>
      <c r="C74" s="164"/>
      <c r="D74" s="164"/>
      <c r="E74" s="164"/>
      <c r="F74" s="164"/>
      <c r="G74" s="164"/>
      <c r="H74" s="164"/>
      <c r="I74" s="164"/>
      <c r="J74" s="164"/>
      <c r="K74" s="165"/>
      <c r="L74" s="61"/>
    </row>
    <row r="75" spans="1:12" ht="12.75">
      <c r="A75" s="158" t="s">
        <v>41</v>
      </c>
      <c r="B75" s="159"/>
      <c r="C75" s="159"/>
      <c r="D75" s="159"/>
      <c r="E75" s="159"/>
      <c r="F75" s="159"/>
      <c r="G75" s="159"/>
      <c r="H75" s="87"/>
      <c r="I75" s="87"/>
      <c r="J75" s="87"/>
      <c r="K75" s="88"/>
      <c r="L75" s="61"/>
    </row>
    <row r="76" spans="1:12" ht="12.75">
      <c r="A76" s="89" t="str">
        <f>"See the attached "&amp;J16&amp;" label for information related to safety (i.e. personal protective equipment, first aid, environmental hazards, etc.)."</f>
        <v>See the attached Clarifly 0.67% label for information related to safety (i.e. personal protective equipment, first aid, environmental hazards, etc.).</v>
      </c>
      <c r="B76" s="90"/>
      <c r="C76" s="1"/>
      <c r="D76" s="1"/>
      <c r="E76" s="58"/>
      <c r="F76" s="1"/>
      <c r="G76" s="1"/>
      <c r="H76" s="1"/>
      <c r="I76" s="1"/>
      <c r="K76" s="66"/>
      <c r="L76" s="61"/>
    </row>
    <row r="77" spans="1:12" ht="12.75">
      <c r="A77" s="91"/>
      <c r="B77" s="92"/>
      <c r="C77" s="92"/>
      <c r="D77" s="92"/>
      <c r="E77" s="92"/>
      <c r="F77" s="92"/>
      <c r="G77" s="92"/>
      <c r="H77" s="93"/>
      <c r="I77" s="93"/>
      <c r="J77" s="93"/>
      <c r="K77" s="94"/>
      <c r="L77" s="61"/>
    </row>
    <row r="78" spans="1:12" ht="12.75">
      <c r="A78" s="95" t="s">
        <v>53</v>
      </c>
      <c r="B78" s="156" t="str">
        <f>J19&amp;"                                             See invoice for weight"</f>
        <v>BLUE BIRD MILL, ANYTOWN, ANY STATE                                             See invoice for weight</v>
      </c>
      <c r="C78" s="156"/>
      <c r="D78" s="156"/>
      <c r="E78" s="156"/>
      <c r="F78" s="156"/>
      <c r="G78" s="156"/>
      <c r="H78" s="156"/>
      <c r="I78" s="156"/>
      <c r="J78" s="156"/>
      <c r="K78" s="157"/>
      <c r="L78" s="46"/>
    </row>
    <row r="79" spans="1:18" ht="12.75">
      <c r="A79" s="90"/>
      <c r="B79" s="90"/>
      <c r="C79" s="90"/>
      <c r="D79" s="90"/>
      <c r="E79" s="90"/>
      <c r="F79" s="90"/>
      <c r="G79" s="90"/>
      <c r="H79" s="90"/>
      <c r="I79" s="96"/>
      <c r="J79" s="90"/>
      <c r="K79" s="90"/>
      <c r="L79" s="61"/>
      <c r="M79" s="61"/>
      <c r="N79" s="61"/>
      <c r="O79" s="61"/>
      <c r="P79" s="61"/>
      <c r="Q79" s="61"/>
      <c r="R79" s="61"/>
    </row>
    <row r="80" spans="1:18" ht="12.75">
      <c r="A80" s="90"/>
      <c r="I80" s="96"/>
      <c r="J80" s="90"/>
      <c r="K80" s="97"/>
      <c r="L80" s="45"/>
      <c r="M80" s="98"/>
      <c r="N80" s="61"/>
      <c r="O80" s="61"/>
      <c r="P80" s="99"/>
      <c r="Q80" s="45"/>
      <c r="R80" s="98"/>
    </row>
    <row r="81" spans="1:18" ht="12.75">
      <c r="A81" s="46"/>
      <c r="B81" s="155" t="s">
        <v>4</v>
      </c>
      <c r="C81" s="155"/>
      <c r="D81" s="100"/>
      <c r="E81" s="100"/>
      <c r="F81" s="100"/>
      <c r="G81" s="100"/>
      <c r="H81" s="46"/>
      <c r="I81" s="46"/>
      <c r="J81" s="46"/>
      <c r="K81" s="63"/>
      <c r="L81" s="45"/>
      <c r="M81" s="46"/>
      <c r="N81" s="46"/>
      <c r="O81" s="46"/>
      <c r="P81" s="46"/>
      <c r="Q81" s="46"/>
      <c r="R81" s="46"/>
    </row>
    <row r="84" spans="1:7" ht="12.75">
      <c r="A84" s="152"/>
      <c r="B84" s="152"/>
      <c r="C84" s="152"/>
      <c r="D84" s="101"/>
      <c r="E84" s="101"/>
      <c r="F84" s="101"/>
      <c r="G84" s="101"/>
    </row>
    <row r="85" spans="1:7" ht="12.75">
      <c r="A85" s="152"/>
      <c r="B85" s="152"/>
      <c r="C85" s="152"/>
      <c r="D85" s="101"/>
      <c r="E85" s="101"/>
      <c r="F85" s="101"/>
      <c r="G85" s="101"/>
    </row>
    <row r="86" spans="1:7" ht="12.75">
      <c r="A86" s="152"/>
      <c r="B86" s="152"/>
      <c r="C86" s="152"/>
      <c r="D86" s="101"/>
      <c r="E86" s="101"/>
      <c r="F86" s="101"/>
      <c r="G86" s="101"/>
    </row>
    <row r="87" spans="1:7" ht="12.75">
      <c r="A87" s="152"/>
      <c r="B87" s="152"/>
      <c r="C87" s="152"/>
      <c r="D87" s="101"/>
      <c r="E87" s="101"/>
      <c r="F87" s="101"/>
      <c r="G87" s="101"/>
    </row>
    <row r="88" spans="1:7" ht="12.75">
      <c r="A88" s="152"/>
      <c r="B88" s="152"/>
      <c r="C88" s="152"/>
      <c r="D88" s="101"/>
      <c r="E88" s="101"/>
      <c r="F88" s="101"/>
      <c r="G88" s="101"/>
    </row>
    <row r="89" spans="1:7" ht="12.75">
      <c r="A89" s="152"/>
      <c r="B89" s="152"/>
      <c r="C89" s="152"/>
      <c r="D89" s="101"/>
      <c r="E89" s="101"/>
      <c r="F89" s="101"/>
      <c r="G89" s="101"/>
    </row>
    <row r="90" spans="1:7" ht="12.75">
      <c r="A90" s="152"/>
      <c r="B90" s="152"/>
      <c r="C90" s="152"/>
      <c r="D90" s="101"/>
      <c r="E90" s="101"/>
      <c r="F90" s="101"/>
      <c r="G90" s="101"/>
    </row>
    <row r="91" spans="1:7" ht="12.75">
      <c r="A91" s="152"/>
      <c r="B91" s="152"/>
      <c r="C91" s="152"/>
      <c r="D91" s="101"/>
      <c r="E91" s="101"/>
      <c r="F91" s="101"/>
      <c r="G91" s="101"/>
    </row>
    <row r="92" spans="1:7" ht="12.75">
      <c r="A92" s="152"/>
      <c r="B92" s="152"/>
      <c r="C92" s="152"/>
      <c r="D92" s="101"/>
      <c r="E92" s="101"/>
      <c r="F92" s="101"/>
      <c r="G92" s="101"/>
    </row>
    <row r="93" spans="1:7" ht="12.75">
      <c r="A93" s="152"/>
      <c r="B93" s="152"/>
      <c r="C93" s="152"/>
      <c r="D93" s="101"/>
      <c r="E93" s="101"/>
      <c r="F93" s="101"/>
      <c r="G93" s="101"/>
    </row>
    <row r="94" spans="1:7" ht="12.75">
      <c r="A94" s="152"/>
      <c r="B94" s="152"/>
      <c r="C94" s="152"/>
      <c r="D94" s="101"/>
      <c r="E94" s="101"/>
      <c r="F94" s="101"/>
      <c r="G94" s="101"/>
    </row>
    <row r="95" spans="1:7" ht="12.75">
      <c r="A95" s="152"/>
      <c r="B95" s="152"/>
      <c r="C95" s="152"/>
      <c r="D95" s="101"/>
      <c r="E95" s="101"/>
      <c r="F95" s="101"/>
      <c r="G95" s="101"/>
    </row>
    <row r="96" spans="1:7" ht="12.75">
      <c r="A96" s="152"/>
      <c r="B96" s="152"/>
      <c r="C96" s="152"/>
      <c r="D96" s="101"/>
      <c r="E96" s="101"/>
      <c r="F96" s="101"/>
      <c r="G96" s="101"/>
    </row>
    <row r="97" spans="1:7" ht="12.75">
      <c r="A97" s="152"/>
      <c r="B97" s="152"/>
      <c r="C97" s="152"/>
      <c r="D97" s="101"/>
      <c r="E97" s="101"/>
      <c r="F97" s="101"/>
      <c r="G97" s="101"/>
    </row>
    <row r="98" spans="1:7" ht="12.75">
      <c r="A98" s="152"/>
      <c r="B98" s="152"/>
      <c r="C98" s="152"/>
      <c r="D98" s="101"/>
      <c r="E98" s="101"/>
      <c r="F98" s="101"/>
      <c r="G98" s="101"/>
    </row>
    <row r="99" spans="1:7" ht="12.75">
      <c r="A99" s="152"/>
      <c r="B99" s="152"/>
      <c r="C99" s="152"/>
      <c r="D99" s="101"/>
      <c r="E99" s="101"/>
      <c r="F99" s="101"/>
      <c r="G99" s="101"/>
    </row>
  </sheetData>
  <sheetProtection sheet="1" objects="1" scenarios="1"/>
  <mergeCells count="77">
    <mergeCell ref="A54:K55"/>
    <mergeCell ref="A52:K53"/>
    <mergeCell ref="A1:R1"/>
    <mergeCell ref="A3:R3"/>
    <mergeCell ref="A7:I7"/>
    <mergeCell ref="J13:S13"/>
    <mergeCell ref="J7:S7"/>
    <mergeCell ref="J8:S8"/>
    <mergeCell ref="J9:S9"/>
    <mergeCell ref="J10:S10"/>
    <mergeCell ref="A50:B50"/>
    <mergeCell ref="A51:K51"/>
    <mergeCell ref="A48:K48"/>
    <mergeCell ref="A42:K42"/>
    <mergeCell ref="A44:K44"/>
    <mergeCell ref="A45:K47"/>
    <mergeCell ref="A84:C99"/>
    <mergeCell ref="D56:E56"/>
    <mergeCell ref="F56:G56"/>
    <mergeCell ref="H56:I56"/>
    <mergeCell ref="J56:K56"/>
    <mergeCell ref="B81:C81"/>
    <mergeCell ref="B78:K78"/>
    <mergeCell ref="A75:G75"/>
    <mergeCell ref="A72:K74"/>
    <mergeCell ref="A71:K71"/>
    <mergeCell ref="A39:K39"/>
    <mergeCell ref="A41:H41"/>
    <mergeCell ref="I41:K41"/>
    <mergeCell ref="I32:J32"/>
    <mergeCell ref="K32:L32"/>
    <mergeCell ref="I34:J34"/>
    <mergeCell ref="K34:L34"/>
    <mergeCell ref="A32:H32"/>
    <mergeCell ref="A33:H33"/>
    <mergeCell ref="A34:H34"/>
    <mergeCell ref="I33:J33"/>
    <mergeCell ref="K33:L33"/>
    <mergeCell ref="A27:K27"/>
    <mergeCell ref="I30:J30"/>
    <mergeCell ref="K30:L30"/>
    <mergeCell ref="I31:J31"/>
    <mergeCell ref="K31:L31"/>
    <mergeCell ref="A30:H30"/>
    <mergeCell ref="A31:H31"/>
    <mergeCell ref="I28:J29"/>
    <mergeCell ref="K28:L29"/>
    <mergeCell ref="A28:H29"/>
    <mergeCell ref="T16:X16"/>
    <mergeCell ref="A25:O25"/>
    <mergeCell ref="A19:I19"/>
    <mergeCell ref="A21:I21"/>
    <mergeCell ref="J21:N21"/>
    <mergeCell ref="A22:I22"/>
    <mergeCell ref="K22:N22"/>
    <mergeCell ref="A18:I18"/>
    <mergeCell ref="J15:S15"/>
    <mergeCell ref="J16:S16"/>
    <mergeCell ref="J19:S19"/>
    <mergeCell ref="A23:I23"/>
    <mergeCell ref="K23:N23"/>
    <mergeCell ref="A8:I8"/>
    <mergeCell ref="A9:I9"/>
    <mergeCell ref="J17:S17"/>
    <mergeCell ref="J18:S18"/>
    <mergeCell ref="J6:S6"/>
    <mergeCell ref="A10:I10"/>
    <mergeCell ref="A11:I11"/>
    <mergeCell ref="A12:I12"/>
    <mergeCell ref="J11:S11"/>
    <mergeCell ref="J12:S12"/>
    <mergeCell ref="A13:I13"/>
    <mergeCell ref="A14:I14"/>
    <mergeCell ref="J14:S14"/>
    <mergeCell ref="A15:I15"/>
    <mergeCell ref="A16:I16"/>
    <mergeCell ref="A17:I17"/>
  </mergeCells>
  <conditionalFormatting sqref="D56:E70">
    <cfRule type="expression" priority="1" dxfId="0">
      <formula>NOT($A$45="For improved feed efficiency in cattle fed in confinement for slaughter.")</formula>
    </cfRule>
  </conditionalFormatting>
  <conditionalFormatting sqref="F56:G70">
    <cfRule type="expression" priority="2" dxfId="0">
      <formula>NOT($A$45="For improved feed efficiency and increased rate of weight gain in cattle fed in confinement for slaughter.")</formula>
    </cfRule>
  </conditionalFormatting>
  <conditionalFormatting sqref="H56:I70">
    <cfRule type="expression" priority="3" dxfId="0">
      <formula>NOT($A$45="For increased rate of weight gain in pasture cattle (slaughter, stocker, feeder cattle and dairy and beef replacement heifers).")</formula>
    </cfRule>
  </conditionalFormatting>
  <conditionalFormatting sqref="J56:K70">
    <cfRule type="expression" priority="4" dxfId="0">
      <formula>NOT($A$45="For control of coccidiosis caused by Eimeria bovis and Eimeria zuernii in cattle.")</formula>
    </cfRule>
  </conditionalFormatting>
  <dataValidations count="1">
    <dataValidation type="list" showInputMessage="1" showErrorMessage="1" errorTitle="Select From Drop Down Only" error="This cell only allows for indications in the drop down menu." sqref="J13:S13">
      <formula1>List</formula1>
    </dataValidation>
  </dataValidations>
  <printOptions horizontalCentered="1" verticalCentered="1"/>
  <pageMargins left="0.25" right="0.25" top="0.25" bottom="0.25" header="0.05" footer="0.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9"/>
  <sheetViews>
    <sheetView zoomScalePageLayoutView="0" workbookViewId="0" topLeftCell="A1">
      <selection activeCell="A3" sqref="A3"/>
    </sheetView>
  </sheetViews>
  <sheetFormatPr defaultColWidth="9.140625" defaultRowHeight="12.75"/>
  <cols>
    <col min="1" max="1" width="105.8515625" style="0" bestFit="1" customWidth="1"/>
  </cols>
  <sheetData>
    <row r="1" ht="12.75">
      <c r="A1" t="s">
        <v>59</v>
      </c>
    </row>
    <row r="2" ht="12.75">
      <c r="A2" t="s">
        <v>77</v>
      </c>
    </row>
    <row r="3" ht="12.75">
      <c r="A3" s="31" t="s">
        <v>78</v>
      </c>
    </row>
    <row r="4" ht="12.75">
      <c r="A4" t="s">
        <v>79</v>
      </c>
    </row>
    <row r="5" ht="12.75">
      <c r="A5" t="s">
        <v>80</v>
      </c>
    </row>
    <row r="15" ht="12.75">
      <c r="A15" s="31" t="s">
        <v>96</v>
      </c>
    </row>
    <row r="16" ht="12.75">
      <c r="A16" s="31" t="s">
        <v>97</v>
      </c>
    </row>
    <row r="17" ht="12.75">
      <c r="A17" s="31" t="s">
        <v>93</v>
      </c>
    </row>
    <row r="18" ht="12.75">
      <c r="A18" s="31" t="s">
        <v>94</v>
      </c>
    </row>
    <row r="19" ht="12.75">
      <c r="A19" s="31" t="s">
        <v>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49"/>
  <sheetViews>
    <sheetView zoomScalePageLayoutView="0" workbookViewId="0" topLeftCell="A1">
      <selection activeCell="A1" sqref="A1"/>
    </sheetView>
  </sheetViews>
  <sheetFormatPr defaultColWidth="9.140625" defaultRowHeight="12.75"/>
  <cols>
    <col min="4" max="4" width="9.57421875" style="0" bestFit="1" customWidth="1"/>
    <col min="12" max="12" width="9.140625" style="0" customWidth="1"/>
    <col min="13" max="13" width="9.8515625" style="0" customWidth="1"/>
    <col min="15" max="15" width="10.00390625" style="0" customWidth="1"/>
  </cols>
  <sheetData>
    <row r="1" spans="5:14" ht="12.75">
      <c r="E1" s="2"/>
      <c r="N1" s="2"/>
    </row>
    <row r="2" spans="5:14" ht="12.75">
      <c r="E2" s="2"/>
      <c r="N2" s="2"/>
    </row>
    <row r="3" spans="5:14" ht="13.5" thickBot="1">
      <c r="E3" s="2"/>
      <c r="N3" s="2"/>
    </row>
    <row r="4" spans="1:16" ht="13.5" thickTop="1">
      <c r="A4" s="3"/>
      <c r="B4" s="4"/>
      <c r="C4" s="4"/>
      <c r="D4" s="4"/>
      <c r="E4" s="5"/>
      <c r="F4" s="4"/>
      <c r="G4" s="4"/>
      <c r="H4" s="4"/>
      <c r="I4" s="4"/>
      <c r="J4" s="4"/>
      <c r="K4" s="4"/>
      <c r="L4" s="4"/>
      <c r="M4" s="4"/>
      <c r="N4" s="5"/>
      <c r="O4" s="4"/>
      <c r="P4" s="6"/>
    </row>
    <row r="5" spans="1:16" ht="12.75">
      <c r="A5" s="7"/>
      <c r="B5" s="8"/>
      <c r="C5" s="8"/>
      <c r="D5" s="9" t="s">
        <v>26</v>
      </c>
      <c r="E5" s="10"/>
      <c r="F5" s="10"/>
      <c r="G5" s="11"/>
      <c r="H5" s="11"/>
      <c r="I5" s="11"/>
      <c r="J5" s="11"/>
      <c r="K5" s="11"/>
      <c r="L5" s="11"/>
      <c r="M5" s="9" t="s">
        <v>27</v>
      </c>
      <c r="N5" s="10"/>
      <c r="O5" s="10"/>
      <c r="P5" s="12"/>
    </row>
    <row r="6" spans="1:16" ht="12.75">
      <c r="A6" s="7"/>
      <c r="B6" s="8"/>
      <c r="C6" s="8"/>
      <c r="D6" s="182" t="s">
        <v>28</v>
      </c>
      <c r="E6" s="182"/>
      <c r="F6" s="182"/>
      <c r="G6" s="8"/>
      <c r="H6" s="182" t="s">
        <v>29</v>
      </c>
      <c r="I6" s="182"/>
      <c r="J6" s="182"/>
      <c r="K6" s="8"/>
      <c r="L6" s="8"/>
      <c r="M6" s="8"/>
      <c r="N6" s="14"/>
      <c r="O6" s="8"/>
      <c r="P6" s="12"/>
    </row>
    <row r="7" spans="1:16" ht="12.75">
      <c r="A7" s="7"/>
      <c r="B7" s="8"/>
      <c r="C7" s="8"/>
      <c r="D7" s="13" t="s">
        <v>30</v>
      </c>
      <c r="E7" s="15"/>
      <c r="F7" s="13"/>
      <c r="G7" s="8"/>
      <c r="H7" s="8"/>
      <c r="I7" s="8"/>
      <c r="J7" s="8"/>
      <c r="K7" s="8"/>
      <c r="L7" s="8"/>
      <c r="M7" s="182" t="s">
        <v>38</v>
      </c>
      <c r="N7" s="182"/>
      <c r="O7" s="182"/>
      <c r="P7" s="12"/>
    </row>
    <row r="8" spans="1:16" ht="12.75">
      <c r="A8" s="7"/>
      <c r="B8" s="13" t="s">
        <v>31</v>
      </c>
      <c r="C8" s="8"/>
      <c r="D8" s="13" t="s">
        <v>42</v>
      </c>
      <c r="E8" s="15"/>
      <c r="F8" s="13"/>
      <c r="G8" s="8"/>
      <c r="H8" s="13" t="s">
        <v>32</v>
      </c>
      <c r="I8" s="13" t="s">
        <v>32</v>
      </c>
      <c r="J8" s="13" t="s">
        <v>33</v>
      </c>
      <c r="K8" s="13" t="s">
        <v>34</v>
      </c>
      <c r="L8" s="8"/>
      <c r="M8" s="182" t="s">
        <v>35</v>
      </c>
      <c r="N8" s="182"/>
      <c r="O8" s="182"/>
      <c r="P8" s="12"/>
    </row>
    <row r="9" spans="1:16" ht="12.75">
      <c r="A9" s="7"/>
      <c r="B9" s="13" t="s">
        <v>36</v>
      </c>
      <c r="C9" s="8"/>
      <c r="D9" s="16">
        <v>0.1</v>
      </c>
      <c r="E9" s="30"/>
      <c r="F9" s="30"/>
      <c r="G9" s="8"/>
      <c r="H9" s="13" t="s">
        <v>37</v>
      </c>
      <c r="I9" s="13" t="s">
        <v>36</v>
      </c>
      <c r="J9" s="13" t="s">
        <v>36</v>
      </c>
      <c r="K9" s="17">
        <v>80</v>
      </c>
      <c r="L9" s="8"/>
      <c r="M9" s="8"/>
      <c r="N9" s="14"/>
      <c r="O9" s="8"/>
      <c r="P9" s="12"/>
    </row>
    <row r="10" spans="1:16" ht="12.75">
      <c r="A10" s="7"/>
      <c r="B10" s="8"/>
      <c r="C10" s="8"/>
      <c r="D10" s="13"/>
      <c r="E10" s="15"/>
      <c r="F10" s="13"/>
      <c r="G10" s="8"/>
      <c r="H10" s="13"/>
      <c r="I10" s="13"/>
      <c r="J10" s="8"/>
      <c r="K10" s="8"/>
      <c r="L10" s="8"/>
      <c r="M10" s="8"/>
      <c r="N10" s="14"/>
      <c r="O10" s="8"/>
      <c r="P10" s="12"/>
    </row>
    <row r="11" spans="1:16" ht="12.75">
      <c r="A11" s="7"/>
      <c r="B11" s="8">
        <v>200</v>
      </c>
      <c r="C11" s="8"/>
      <c r="D11" s="32">
        <f>B11/2.2*D9</f>
        <v>9.090909090909092</v>
      </c>
      <c r="E11" s="15"/>
      <c r="F11" s="15"/>
      <c r="G11" s="8"/>
      <c r="H11" s="13">
        <v>2</v>
      </c>
      <c r="I11" s="13">
        <f>B11*H11/100</f>
        <v>4</v>
      </c>
      <c r="J11" s="19">
        <f>I11/K9*100</f>
        <v>5</v>
      </c>
      <c r="K11" s="8"/>
      <c r="L11" s="8"/>
      <c r="M11" s="20">
        <f>D11*2000/J11/1000</f>
        <v>3.636363636363637</v>
      </c>
      <c r="N11" s="21"/>
      <c r="O11" s="29"/>
      <c r="P11" s="12"/>
    </row>
    <row r="12" spans="1:16" ht="12.75">
      <c r="A12" s="7"/>
      <c r="B12" s="8"/>
      <c r="C12" s="8"/>
      <c r="D12" s="18"/>
      <c r="E12" s="15"/>
      <c r="F12" s="15"/>
      <c r="G12" s="8"/>
      <c r="H12" s="13">
        <v>3</v>
      </c>
      <c r="I12" s="13">
        <f>B11*H12/100</f>
        <v>6</v>
      </c>
      <c r="J12" s="19">
        <f>I12/K9*100</f>
        <v>7.5</v>
      </c>
      <c r="K12" s="8"/>
      <c r="L12" s="8"/>
      <c r="M12" s="20">
        <f>D11*2000/J12/1000</f>
        <v>2.4242424242424243</v>
      </c>
      <c r="N12" s="21"/>
      <c r="O12" s="29"/>
      <c r="P12" s="12"/>
    </row>
    <row r="13" spans="1:16" ht="12.75">
      <c r="A13" s="7"/>
      <c r="B13" s="8"/>
      <c r="C13" s="8"/>
      <c r="D13" s="18"/>
      <c r="E13" s="15"/>
      <c r="F13" s="15"/>
      <c r="G13" s="8"/>
      <c r="H13" s="13">
        <v>4</v>
      </c>
      <c r="I13" s="13">
        <f>B11*H13/100</f>
        <v>8</v>
      </c>
      <c r="J13" s="19">
        <f>I13/K9*100</f>
        <v>10</v>
      </c>
      <c r="K13" s="8"/>
      <c r="L13" s="8"/>
      <c r="M13" s="20">
        <f>D11*2000/J13/1000</f>
        <v>1.8181818181818186</v>
      </c>
      <c r="N13" s="21"/>
      <c r="O13" s="29"/>
      <c r="P13" s="12"/>
    </row>
    <row r="14" spans="1:16" ht="12.75">
      <c r="A14" s="7"/>
      <c r="B14" s="8"/>
      <c r="C14" s="8"/>
      <c r="D14" s="18"/>
      <c r="E14" s="15"/>
      <c r="F14" s="15"/>
      <c r="G14" s="8"/>
      <c r="H14" s="13"/>
      <c r="I14" s="13"/>
      <c r="J14" s="19"/>
      <c r="K14" s="8"/>
      <c r="L14" s="8"/>
      <c r="M14" s="20"/>
      <c r="N14" s="21"/>
      <c r="O14" s="29"/>
      <c r="P14" s="12"/>
    </row>
    <row r="15" spans="1:16" ht="12.75">
      <c r="A15" s="7"/>
      <c r="B15" s="8">
        <v>400</v>
      </c>
      <c r="C15" s="13"/>
      <c r="D15" s="32">
        <f>B15/2.2*D9</f>
        <v>18.181818181818183</v>
      </c>
      <c r="E15" s="15"/>
      <c r="F15" s="15"/>
      <c r="G15" s="8"/>
      <c r="H15" s="13">
        <v>2</v>
      </c>
      <c r="I15" s="13">
        <f>B15*H15/100</f>
        <v>8</v>
      </c>
      <c r="J15" s="19">
        <f>I15/K9*100</f>
        <v>10</v>
      </c>
      <c r="K15" s="8"/>
      <c r="L15" s="8"/>
      <c r="M15" s="20">
        <f>D15*2000/J15/1000</f>
        <v>3.636363636363637</v>
      </c>
      <c r="N15" s="21"/>
      <c r="O15" s="29"/>
      <c r="P15" s="12"/>
    </row>
    <row r="16" spans="1:16" ht="12.75">
      <c r="A16" s="7"/>
      <c r="B16" s="8"/>
      <c r="C16" s="8"/>
      <c r="D16" s="18"/>
      <c r="E16" s="15"/>
      <c r="F16" s="15"/>
      <c r="G16" s="8"/>
      <c r="H16" s="13">
        <v>3</v>
      </c>
      <c r="I16" s="13">
        <f>B15*H16/100</f>
        <v>12</v>
      </c>
      <c r="J16" s="19">
        <f>I16/K9*100</f>
        <v>15</v>
      </c>
      <c r="K16" s="8"/>
      <c r="L16" s="8"/>
      <c r="M16" s="20">
        <f>D15*2000/J16/1000</f>
        <v>2.4242424242424243</v>
      </c>
      <c r="N16" s="21"/>
      <c r="O16" s="29"/>
      <c r="P16" s="12"/>
    </row>
    <row r="17" spans="1:16" ht="12.75">
      <c r="A17" s="7"/>
      <c r="B17" s="8"/>
      <c r="C17" s="8"/>
      <c r="D17" s="18"/>
      <c r="E17" s="15"/>
      <c r="F17" s="15"/>
      <c r="G17" s="8"/>
      <c r="H17" s="13">
        <v>4</v>
      </c>
      <c r="I17" s="13">
        <f>B15*H17/100</f>
        <v>16</v>
      </c>
      <c r="J17" s="19">
        <f>I17/K9*100</f>
        <v>20</v>
      </c>
      <c r="K17" s="8"/>
      <c r="L17" s="8"/>
      <c r="M17" s="20">
        <f>D15*2000/J17/1000</f>
        <v>1.8181818181818186</v>
      </c>
      <c r="N17" s="21"/>
      <c r="O17" s="29"/>
      <c r="P17" s="12"/>
    </row>
    <row r="18" spans="1:16" ht="12.75">
      <c r="A18" s="7"/>
      <c r="B18" s="8"/>
      <c r="C18" s="8"/>
      <c r="D18" s="18"/>
      <c r="E18" s="15"/>
      <c r="F18" s="15"/>
      <c r="G18" s="8"/>
      <c r="H18" s="13"/>
      <c r="I18" s="13"/>
      <c r="J18" s="19"/>
      <c r="K18" s="13"/>
      <c r="L18" s="8"/>
      <c r="M18" s="20"/>
      <c r="N18" s="21"/>
      <c r="O18" s="29"/>
      <c r="P18" s="12"/>
    </row>
    <row r="19" spans="1:16" ht="12.75">
      <c r="A19" s="7"/>
      <c r="B19" s="8">
        <v>600</v>
      </c>
      <c r="C19" s="8"/>
      <c r="D19" s="32">
        <f>B19/2.2*D9</f>
        <v>27.27272727272727</v>
      </c>
      <c r="E19" s="15"/>
      <c r="F19" s="15"/>
      <c r="G19" s="8"/>
      <c r="H19" s="13">
        <v>2</v>
      </c>
      <c r="I19" s="13">
        <f>B19*H19/100</f>
        <v>12</v>
      </c>
      <c r="J19" s="19">
        <f>I19/K9*100</f>
        <v>15</v>
      </c>
      <c r="K19" s="8"/>
      <c r="L19" s="8"/>
      <c r="M19" s="20">
        <f>D19*2000/J19/1000</f>
        <v>3.636363636363636</v>
      </c>
      <c r="N19" s="21"/>
      <c r="O19" s="29"/>
      <c r="P19" s="12"/>
    </row>
    <row r="20" spans="1:16" ht="12.75">
      <c r="A20" s="7"/>
      <c r="B20" s="8"/>
      <c r="C20" s="8"/>
      <c r="D20" s="18"/>
      <c r="E20" s="15"/>
      <c r="F20" s="15"/>
      <c r="G20" s="8"/>
      <c r="H20" s="13">
        <v>3</v>
      </c>
      <c r="I20" s="13">
        <f>B19*H20/100</f>
        <v>18</v>
      </c>
      <c r="J20" s="19">
        <f>I20/K9*100</f>
        <v>22.5</v>
      </c>
      <c r="K20" s="8"/>
      <c r="L20" s="8"/>
      <c r="M20" s="20">
        <f>D19*2000/J20/1000</f>
        <v>2.424242424242424</v>
      </c>
      <c r="N20" s="21"/>
      <c r="O20" s="29"/>
      <c r="P20" s="12"/>
    </row>
    <row r="21" spans="1:16" ht="12.75">
      <c r="A21" s="7"/>
      <c r="B21" s="8"/>
      <c r="C21" s="8"/>
      <c r="D21" s="18"/>
      <c r="E21" s="15"/>
      <c r="F21" s="15"/>
      <c r="G21" s="8"/>
      <c r="H21" s="13">
        <v>4</v>
      </c>
      <c r="I21" s="13">
        <f>B19*H21/100</f>
        <v>24</v>
      </c>
      <c r="J21" s="19">
        <f>I21/K9*100</f>
        <v>30</v>
      </c>
      <c r="K21" s="8"/>
      <c r="L21" s="8"/>
      <c r="M21" s="20">
        <f>D19*2000/J21/1000</f>
        <v>1.818181818181818</v>
      </c>
      <c r="N21" s="21"/>
      <c r="O21" s="29"/>
      <c r="P21" s="12"/>
    </row>
    <row r="22" spans="1:16" ht="12.75">
      <c r="A22" s="7"/>
      <c r="B22" s="8"/>
      <c r="C22" s="8"/>
      <c r="D22" s="18"/>
      <c r="E22" s="15"/>
      <c r="F22" s="15"/>
      <c r="G22" s="8"/>
      <c r="H22" s="13"/>
      <c r="I22" s="13"/>
      <c r="J22" s="19"/>
      <c r="K22" s="8"/>
      <c r="L22" s="8"/>
      <c r="M22" s="20"/>
      <c r="N22" s="21"/>
      <c r="O22" s="29"/>
      <c r="P22" s="12"/>
    </row>
    <row r="23" spans="1:16" ht="12.75">
      <c r="A23" s="7"/>
      <c r="B23" s="8">
        <v>800</v>
      </c>
      <c r="C23" s="8"/>
      <c r="D23" s="32">
        <f>B23/2.2*D9</f>
        <v>36.36363636363637</v>
      </c>
      <c r="E23" s="15"/>
      <c r="F23" s="15"/>
      <c r="G23" s="8"/>
      <c r="H23" s="13">
        <v>2</v>
      </c>
      <c r="I23" s="13">
        <f>B23*H23/100</f>
        <v>16</v>
      </c>
      <c r="J23" s="19">
        <f>I23/K9*100</f>
        <v>20</v>
      </c>
      <c r="K23" s="8"/>
      <c r="L23" s="8"/>
      <c r="M23" s="20">
        <f>D23*2000/J23/1000</f>
        <v>3.636363636363637</v>
      </c>
      <c r="N23" s="21"/>
      <c r="O23" s="29"/>
      <c r="P23" s="12"/>
    </row>
    <row r="24" spans="1:16" ht="12.75">
      <c r="A24" s="7"/>
      <c r="B24" s="8"/>
      <c r="C24" s="8"/>
      <c r="D24" s="18"/>
      <c r="E24" s="15"/>
      <c r="F24" s="15"/>
      <c r="G24" s="8"/>
      <c r="H24" s="13">
        <v>3</v>
      </c>
      <c r="I24" s="13">
        <f>B23*H24/100</f>
        <v>24</v>
      </c>
      <c r="J24" s="19">
        <f>I24/K9*100</f>
        <v>30</v>
      </c>
      <c r="K24" s="8"/>
      <c r="L24" s="8"/>
      <c r="M24" s="20">
        <f>D23*2000/J24/1000</f>
        <v>2.4242424242424243</v>
      </c>
      <c r="N24" s="21"/>
      <c r="O24" s="29"/>
      <c r="P24" s="12"/>
    </row>
    <row r="25" spans="1:16" ht="12.75">
      <c r="A25" s="7"/>
      <c r="B25" s="8"/>
      <c r="C25" s="8"/>
      <c r="D25" s="18"/>
      <c r="E25" s="15"/>
      <c r="F25" s="15"/>
      <c r="G25" s="8"/>
      <c r="H25" s="13">
        <v>4</v>
      </c>
      <c r="I25" s="13">
        <f>B23*H25/100</f>
        <v>32</v>
      </c>
      <c r="J25" s="19">
        <f>I25/K9*100</f>
        <v>40</v>
      </c>
      <c r="K25" s="8"/>
      <c r="L25" s="8"/>
      <c r="M25" s="20">
        <f>D23*2000/J25/1000</f>
        <v>1.8181818181818186</v>
      </c>
      <c r="N25" s="21"/>
      <c r="O25" s="29"/>
      <c r="P25" s="12"/>
    </row>
    <row r="26" spans="1:16" ht="12.75">
      <c r="A26" s="7"/>
      <c r="B26" s="8"/>
      <c r="C26" s="8"/>
      <c r="D26" s="18"/>
      <c r="E26" s="15"/>
      <c r="F26" s="15"/>
      <c r="G26" s="8"/>
      <c r="H26" s="13"/>
      <c r="I26" s="13"/>
      <c r="J26" s="19"/>
      <c r="K26" s="8"/>
      <c r="L26" s="8"/>
      <c r="M26" s="20"/>
      <c r="N26" s="21"/>
      <c r="O26" s="29"/>
      <c r="P26" s="12"/>
    </row>
    <row r="27" spans="1:16" ht="12.75">
      <c r="A27" s="7"/>
      <c r="B27" s="8">
        <v>1000</v>
      </c>
      <c r="C27" s="8"/>
      <c r="D27" s="32">
        <f>B27/2.2*D9</f>
        <v>45.45454545454545</v>
      </c>
      <c r="E27" s="15"/>
      <c r="F27" s="15"/>
      <c r="G27" s="8"/>
      <c r="H27" s="13">
        <v>2</v>
      </c>
      <c r="I27" s="13">
        <f>B27*H27/100</f>
        <v>20</v>
      </c>
      <c r="J27" s="19">
        <f>I27/K9*100</f>
        <v>25</v>
      </c>
      <c r="K27" s="8"/>
      <c r="L27" s="8"/>
      <c r="M27" s="20">
        <f>D27*2000/J27/1000</f>
        <v>3.6363636363636367</v>
      </c>
      <c r="N27" s="21"/>
      <c r="O27" s="29"/>
      <c r="P27" s="12"/>
    </row>
    <row r="28" spans="1:16" ht="12.75">
      <c r="A28" s="7"/>
      <c r="B28" s="8"/>
      <c r="C28" s="8"/>
      <c r="D28" s="22"/>
      <c r="E28" s="14"/>
      <c r="F28" s="14"/>
      <c r="G28" s="8"/>
      <c r="H28" s="13">
        <v>3</v>
      </c>
      <c r="I28" s="13">
        <f>B27*H28/100</f>
        <v>30</v>
      </c>
      <c r="J28" s="19">
        <f>I28/K9*100</f>
        <v>37.5</v>
      </c>
      <c r="K28" s="8"/>
      <c r="L28" s="8"/>
      <c r="M28" s="20">
        <f>D27*2000/J28/1000</f>
        <v>2.4242424242424243</v>
      </c>
      <c r="N28" s="21"/>
      <c r="O28" s="29"/>
      <c r="P28" s="12"/>
    </row>
    <row r="29" spans="1:16" ht="12.75">
      <c r="A29" s="7"/>
      <c r="B29" s="8"/>
      <c r="C29" s="8"/>
      <c r="D29" s="22"/>
      <c r="E29" s="14"/>
      <c r="F29" s="14"/>
      <c r="G29" s="8"/>
      <c r="H29" s="13">
        <v>4</v>
      </c>
      <c r="I29" s="13">
        <f>B27*H29/100</f>
        <v>40</v>
      </c>
      <c r="J29" s="19">
        <f>I29/K9*100</f>
        <v>50</v>
      </c>
      <c r="K29" s="8"/>
      <c r="L29" s="8"/>
      <c r="M29" s="20">
        <f>D27*2000/J29/1000</f>
        <v>1.8181818181818183</v>
      </c>
      <c r="N29" s="21"/>
      <c r="O29" s="29"/>
      <c r="P29" s="12"/>
    </row>
    <row r="30" spans="1:16" ht="12.75">
      <c r="A30" s="7"/>
      <c r="B30" s="8"/>
      <c r="C30" s="8"/>
      <c r="D30" s="22"/>
      <c r="E30" s="14"/>
      <c r="F30" s="14"/>
      <c r="G30" s="8"/>
      <c r="H30" s="8"/>
      <c r="I30" s="8"/>
      <c r="J30" s="8"/>
      <c r="K30" s="8"/>
      <c r="L30" s="8"/>
      <c r="M30" s="20"/>
      <c r="N30" s="21"/>
      <c r="O30" s="15"/>
      <c r="P30" s="12"/>
    </row>
    <row r="31" spans="1:16" ht="12.75">
      <c r="A31" s="7" t="s">
        <v>39</v>
      </c>
      <c r="B31" s="8"/>
      <c r="C31" s="8"/>
      <c r="D31" s="22"/>
      <c r="E31" s="14"/>
      <c r="F31" s="14"/>
      <c r="G31" s="8"/>
      <c r="H31" s="8"/>
      <c r="I31" s="8"/>
      <c r="J31" s="8"/>
      <c r="K31" s="8"/>
      <c r="L31" s="8"/>
      <c r="M31" s="20"/>
      <c r="N31" s="21"/>
      <c r="O31" s="15"/>
      <c r="P31" s="12"/>
    </row>
    <row r="32" spans="1:16" ht="12.75">
      <c r="A32" s="7" t="s">
        <v>40</v>
      </c>
      <c r="B32" s="23">
        <v>400</v>
      </c>
      <c r="C32" s="8"/>
      <c r="D32" s="32">
        <f>B32/2.2*D9</f>
        <v>18.181818181818183</v>
      </c>
      <c r="E32" s="15"/>
      <c r="F32" s="15"/>
      <c r="G32" s="8"/>
      <c r="H32" s="24" t="s">
        <v>58</v>
      </c>
      <c r="I32" s="13">
        <f>B32*H32/100</f>
        <v>8</v>
      </c>
      <c r="J32" s="19">
        <f>I32/K9*100</f>
        <v>10</v>
      </c>
      <c r="K32" s="8"/>
      <c r="L32" s="8"/>
      <c r="M32" s="20">
        <f>D32*2000/J32/1000</f>
        <v>3.636363636363637</v>
      </c>
      <c r="N32" s="21"/>
      <c r="O32" s="29"/>
      <c r="P32" s="12"/>
    </row>
    <row r="33" spans="1:16" ht="12.75">
      <c r="A33" s="7"/>
      <c r="B33" s="8"/>
      <c r="C33" s="8"/>
      <c r="D33" s="8" t="s">
        <v>4</v>
      </c>
      <c r="E33" s="14"/>
      <c r="F33" s="8"/>
      <c r="G33" s="8"/>
      <c r="H33" s="8"/>
      <c r="I33" s="8"/>
      <c r="J33" s="8"/>
      <c r="K33" s="8"/>
      <c r="L33" s="8"/>
      <c r="M33" s="8"/>
      <c r="N33" s="14"/>
      <c r="O33" s="8"/>
      <c r="P33" s="12"/>
    </row>
    <row r="34" spans="1:16" ht="13.5" thickBot="1">
      <c r="A34" s="25"/>
      <c r="B34" s="26"/>
      <c r="C34" s="26"/>
      <c r="D34" s="26"/>
      <c r="E34" s="27"/>
      <c r="F34" s="26"/>
      <c r="G34" s="26"/>
      <c r="H34" s="26"/>
      <c r="I34" s="26"/>
      <c r="J34" s="26"/>
      <c r="K34" s="26"/>
      <c r="L34" s="26"/>
      <c r="M34" s="26"/>
      <c r="N34" s="27"/>
      <c r="O34" s="26"/>
      <c r="P34" s="28"/>
    </row>
    <row r="35" spans="5:14" ht="13.5" thickTop="1">
      <c r="E35" s="2"/>
      <c r="N35" s="2"/>
    </row>
    <row r="36" spans="5:14" ht="12.75">
      <c r="E36" s="2"/>
      <c r="N36" s="2"/>
    </row>
    <row r="37" spans="5:14" ht="12.75">
      <c r="E37" s="2"/>
      <c r="N37" s="2"/>
    </row>
    <row r="38" spans="5:14" ht="12.75">
      <c r="E38" s="2"/>
      <c r="N38" s="2"/>
    </row>
    <row r="39" spans="5:14" ht="12.75">
      <c r="E39" s="2"/>
      <c r="N39" s="2"/>
    </row>
    <row r="40" spans="5:14" ht="12.75">
      <c r="E40" s="2"/>
      <c r="N40" s="2"/>
    </row>
    <row r="41" spans="5:14" ht="12.75">
      <c r="E41" s="2"/>
      <c r="N41" s="2"/>
    </row>
    <row r="42" spans="5:14" ht="12.75">
      <c r="E42" s="2"/>
      <c r="N42" s="2"/>
    </row>
    <row r="43" spans="5:14" ht="12.75">
      <c r="E43" s="2"/>
      <c r="N43" s="2"/>
    </row>
    <row r="44" spans="5:14" ht="12.75">
      <c r="E44" s="2"/>
      <c r="N44" s="2"/>
    </row>
    <row r="45" spans="5:14" ht="12.75">
      <c r="E45" s="2"/>
      <c r="N45" s="2"/>
    </row>
    <row r="46" spans="5:14" ht="12.75">
      <c r="E46" s="2"/>
      <c r="N46" s="2"/>
    </row>
    <row r="47" spans="5:14" ht="12.75">
      <c r="E47" s="2"/>
      <c r="N47" s="2"/>
    </row>
    <row r="48" spans="5:14" ht="12.75">
      <c r="E48" s="2"/>
      <c r="N48" s="2"/>
    </row>
    <row r="49" spans="5:14" ht="12.75">
      <c r="E49" s="2"/>
      <c r="N49" s="2"/>
    </row>
  </sheetData>
  <sheetProtection/>
  <mergeCells count="4">
    <mergeCell ref="D6:F6"/>
    <mergeCell ref="H6:J6"/>
    <mergeCell ref="M7:O7"/>
    <mergeCell ref="M8:O8"/>
  </mergeCell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K59"/>
  <sheetViews>
    <sheetView zoomScalePageLayoutView="0" workbookViewId="0" topLeftCell="A1">
      <selection activeCell="B7" sqref="B7"/>
    </sheetView>
  </sheetViews>
  <sheetFormatPr defaultColWidth="9.140625" defaultRowHeight="12.75"/>
  <sheetData>
    <row r="1" ht="12.75">
      <c r="A1" t="s">
        <v>106</v>
      </c>
    </row>
    <row r="3" spans="1:9" ht="12.75">
      <c r="A3" t="s">
        <v>107</v>
      </c>
      <c r="E3" t="s">
        <v>107</v>
      </c>
      <c r="I3" t="s">
        <v>107</v>
      </c>
    </row>
    <row r="4" spans="1:11" ht="12.75">
      <c r="A4" t="s">
        <v>108</v>
      </c>
      <c r="B4" s="184" t="str">
        <f>'Label Template'!J7</f>
        <v>Scotts Feed</v>
      </c>
      <c r="C4" s="184"/>
      <c r="E4" t="s">
        <v>108</v>
      </c>
      <c r="F4" s="184" t="str">
        <f>$B$4</f>
        <v>Scotts Feed</v>
      </c>
      <c r="G4" s="184"/>
      <c r="I4" t="s">
        <v>108</v>
      </c>
      <c r="J4" s="184" t="str">
        <f>$B$4</f>
        <v>Scotts Feed</v>
      </c>
      <c r="K4" s="184"/>
    </row>
    <row r="5" spans="1:11" ht="12.75">
      <c r="A5" t="s">
        <v>109</v>
      </c>
      <c r="B5" s="183">
        <f>'Label Template'!J10</f>
        <v>42725</v>
      </c>
      <c r="C5" s="183"/>
      <c r="E5" t="s">
        <v>109</v>
      </c>
      <c r="F5" s="183">
        <f>$B$5</f>
        <v>42725</v>
      </c>
      <c r="G5" s="183"/>
      <c r="I5" t="s">
        <v>109</v>
      </c>
      <c r="J5" s="183">
        <f>$B$5</f>
        <v>42725</v>
      </c>
      <c r="K5" s="183"/>
    </row>
    <row r="6" spans="1:11" ht="12.75">
      <c r="A6" t="s">
        <v>110</v>
      </c>
      <c r="B6" s="184">
        <f>'Label Template'!J9</f>
        <v>20101</v>
      </c>
      <c r="C6" s="184"/>
      <c r="E6" t="s">
        <v>110</v>
      </c>
      <c r="F6" s="184">
        <f>$B$6</f>
        <v>20101</v>
      </c>
      <c r="G6" s="184"/>
      <c r="I6" t="s">
        <v>110</v>
      </c>
      <c r="J6" s="184">
        <f>$B$6</f>
        <v>20101</v>
      </c>
      <c r="K6" s="184"/>
    </row>
    <row r="9" spans="1:9" ht="12.75">
      <c r="A9" t="s">
        <v>107</v>
      </c>
      <c r="E9" t="s">
        <v>107</v>
      </c>
      <c r="I9" t="s">
        <v>107</v>
      </c>
    </row>
    <row r="10" spans="1:11" ht="12.75">
      <c r="A10" t="s">
        <v>108</v>
      </c>
      <c r="B10" s="184" t="str">
        <f>$B$4</f>
        <v>Scotts Feed</v>
      </c>
      <c r="C10" s="184"/>
      <c r="E10" t="s">
        <v>108</v>
      </c>
      <c r="F10" s="184" t="str">
        <f>$B$4</f>
        <v>Scotts Feed</v>
      </c>
      <c r="G10" s="184"/>
      <c r="I10" t="s">
        <v>108</v>
      </c>
      <c r="J10" s="184" t="str">
        <f>$B$4</f>
        <v>Scotts Feed</v>
      </c>
      <c r="K10" s="184"/>
    </row>
    <row r="11" spans="1:11" ht="12.75">
      <c r="A11" t="s">
        <v>109</v>
      </c>
      <c r="B11" s="183">
        <f>$B$5</f>
        <v>42725</v>
      </c>
      <c r="C11" s="183"/>
      <c r="E11" t="s">
        <v>109</v>
      </c>
      <c r="F11" s="183">
        <f>$B$5</f>
        <v>42725</v>
      </c>
      <c r="G11" s="183"/>
      <c r="I11" t="s">
        <v>109</v>
      </c>
      <c r="J11" s="183">
        <f>$B$5</f>
        <v>42725</v>
      </c>
      <c r="K11" s="183"/>
    </row>
    <row r="12" spans="1:11" ht="12.75">
      <c r="A12" t="s">
        <v>110</v>
      </c>
      <c r="B12" s="184">
        <f>$B$6</f>
        <v>20101</v>
      </c>
      <c r="C12" s="184"/>
      <c r="E12" t="s">
        <v>110</v>
      </c>
      <c r="F12" s="184">
        <f>$B$6</f>
        <v>20101</v>
      </c>
      <c r="G12" s="184"/>
      <c r="I12" t="s">
        <v>110</v>
      </c>
      <c r="J12" s="184">
        <f>$B$6</f>
        <v>20101</v>
      </c>
      <c r="K12" s="184"/>
    </row>
    <row r="15" spans="1:9" ht="12.75">
      <c r="A15" t="s">
        <v>107</v>
      </c>
      <c r="E15" t="s">
        <v>107</v>
      </c>
      <c r="I15" t="s">
        <v>107</v>
      </c>
    </row>
    <row r="16" spans="1:11" ht="12.75">
      <c r="A16" t="s">
        <v>108</v>
      </c>
      <c r="B16" s="184" t="str">
        <f>$B$4</f>
        <v>Scotts Feed</v>
      </c>
      <c r="C16" s="184"/>
      <c r="E16" t="s">
        <v>108</v>
      </c>
      <c r="F16" s="184" t="str">
        <f>$B$4</f>
        <v>Scotts Feed</v>
      </c>
      <c r="G16" s="184"/>
      <c r="I16" t="s">
        <v>108</v>
      </c>
      <c r="J16" s="184" t="str">
        <f>$B$4</f>
        <v>Scotts Feed</v>
      </c>
      <c r="K16" s="184"/>
    </row>
    <row r="17" spans="1:11" ht="12.75">
      <c r="A17" t="s">
        <v>109</v>
      </c>
      <c r="B17" s="183">
        <f>$B$5</f>
        <v>42725</v>
      </c>
      <c r="C17" s="183"/>
      <c r="E17" t="s">
        <v>109</v>
      </c>
      <c r="F17" s="183">
        <f>$B$5</f>
        <v>42725</v>
      </c>
      <c r="G17" s="183"/>
      <c r="I17" t="s">
        <v>109</v>
      </c>
      <c r="J17" s="183">
        <f>$B$5</f>
        <v>42725</v>
      </c>
      <c r="K17" s="183"/>
    </row>
    <row r="18" spans="1:11" ht="12.75">
      <c r="A18" t="s">
        <v>110</v>
      </c>
      <c r="B18" s="184">
        <f>$B$6</f>
        <v>20101</v>
      </c>
      <c r="C18" s="184"/>
      <c r="E18" t="s">
        <v>110</v>
      </c>
      <c r="F18" s="184">
        <f>$B$6</f>
        <v>20101</v>
      </c>
      <c r="G18" s="184"/>
      <c r="I18" t="s">
        <v>110</v>
      </c>
      <c r="J18" s="184">
        <f>$B$6</f>
        <v>20101</v>
      </c>
      <c r="K18" s="184"/>
    </row>
    <row r="21" spans="1:9" ht="12.75">
      <c r="A21" t="s">
        <v>107</v>
      </c>
      <c r="E21" t="s">
        <v>107</v>
      </c>
      <c r="I21" t="s">
        <v>107</v>
      </c>
    </row>
    <row r="22" spans="1:11" ht="12.75">
      <c r="A22" t="s">
        <v>108</v>
      </c>
      <c r="B22" s="184" t="str">
        <f>$B$4</f>
        <v>Scotts Feed</v>
      </c>
      <c r="C22" s="184"/>
      <c r="E22" t="s">
        <v>108</v>
      </c>
      <c r="F22" s="184" t="str">
        <f>$B$4</f>
        <v>Scotts Feed</v>
      </c>
      <c r="G22" s="184"/>
      <c r="I22" t="s">
        <v>108</v>
      </c>
      <c r="J22" s="184" t="str">
        <f>$B$4</f>
        <v>Scotts Feed</v>
      </c>
      <c r="K22" s="184"/>
    </row>
    <row r="23" spans="1:11" ht="12.75">
      <c r="A23" t="s">
        <v>109</v>
      </c>
      <c r="B23" s="183">
        <f>$B$5</f>
        <v>42725</v>
      </c>
      <c r="C23" s="183"/>
      <c r="E23" t="s">
        <v>109</v>
      </c>
      <c r="F23" s="183">
        <f>$B$5</f>
        <v>42725</v>
      </c>
      <c r="G23" s="183"/>
      <c r="I23" t="s">
        <v>109</v>
      </c>
      <c r="J23" s="183">
        <f>$B$5</f>
        <v>42725</v>
      </c>
      <c r="K23" s="183"/>
    </row>
    <row r="24" spans="1:11" ht="12.75">
      <c r="A24" t="s">
        <v>110</v>
      </c>
      <c r="B24" s="184">
        <f>$B$6</f>
        <v>20101</v>
      </c>
      <c r="C24" s="184"/>
      <c r="E24" t="s">
        <v>110</v>
      </c>
      <c r="F24" s="184">
        <f>$B$6</f>
        <v>20101</v>
      </c>
      <c r="G24" s="184"/>
      <c r="I24" t="s">
        <v>110</v>
      </c>
      <c r="J24" s="184">
        <f>$B$6</f>
        <v>20101</v>
      </c>
      <c r="K24" s="184"/>
    </row>
    <row r="26" spans="1:9" ht="12.75">
      <c r="A26" t="s">
        <v>107</v>
      </c>
      <c r="E26" t="s">
        <v>107</v>
      </c>
      <c r="I26" t="s">
        <v>107</v>
      </c>
    </row>
    <row r="27" spans="1:11" ht="12.75">
      <c r="A27" t="s">
        <v>108</v>
      </c>
      <c r="B27" s="184" t="str">
        <f>$B$4</f>
        <v>Scotts Feed</v>
      </c>
      <c r="C27" s="184"/>
      <c r="E27" t="s">
        <v>108</v>
      </c>
      <c r="F27" s="184" t="str">
        <f>$B$4</f>
        <v>Scotts Feed</v>
      </c>
      <c r="G27" s="184"/>
      <c r="I27" t="s">
        <v>108</v>
      </c>
      <c r="J27" s="184" t="str">
        <f>$B$4</f>
        <v>Scotts Feed</v>
      </c>
      <c r="K27" s="184"/>
    </row>
    <row r="28" spans="1:11" ht="12.75">
      <c r="A28" t="s">
        <v>109</v>
      </c>
      <c r="B28" s="183">
        <f>$B$5</f>
        <v>42725</v>
      </c>
      <c r="C28" s="183"/>
      <c r="E28" t="s">
        <v>109</v>
      </c>
      <c r="F28" s="183">
        <f>$B$5</f>
        <v>42725</v>
      </c>
      <c r="G28" s="183"/>
      <c r="I28" t="s">
        <v>109</v>
      </c>
      <c r="J28" s="183">
        <f>$B$5</f>
        <v>42725</v>
      </c>
      <c r="K28" s="183"/>
    </row>
    <row r="29" spans="1:11" ht="12.75">
      <c r="A29" t="s">
        <v>110</v>
      </c>
      <c r="B29" s="184">
        <f>$B$6</f>
        <v>20101</v>
      </c>
      <c r="C29" s="184"/>
      <c r="E29" t="s">
        <v>110</v>
      </c>
      <c r="F29" s="184">
        <f>$B$6</f>
        <v>20101</v>
      </c>
      <c r="G29" s="184"/>
      <c r="I29" t="s">
        <v>110</v>
      </c>
      <c r="J29" s="184">
        <f>$B$6</f>
        <v>20101</v>
      </c>
      <c r="K29" s="184"/>
    </row>
    <row r="32" spans="1:9" ht="12.75">
      <c r="A32" t="s">
        <v>107</v>
      </c>
      <c r="E32" t="s">
        <v>107</v>
      </c>
      <c r="I32" t="s">
        <v>107</v>
      </c>
    </row>
    <row r="33" spans="1:11" ht="12.75">
      <c r="A33" t="s">
        <v>108</v>
      </c>
      <c r="B33" s="184" t="str">
        <f>$B$4</f>
        <v>Scotts Feed</v>
      </c>
      <c r="C33" s="184"/>
      <c r="E33" t="s">
        <v>108</v>
      </c>
      <c r="F33" s="184" t="str">
        <f>$B$4</f>
        <v>Scotts Feed</v>
      </c>
      <c r="G33" s="184"/>
      <c r="I33" t="s">
        <v>108</v>
      </c>
      <c r="J33" s="184" t="str">
        <f>$B$4</f>
        <v>Scotts Feed</v>
      </c>
      <c r="K33" s="184"/>
    </row>
    <row r="34" spans="1:11" ht="12.75">
      <c r="A34" t="s">
        <v>109</v>
      </c>
      <c r="B34" s="183">
        <f>$B$5</f>
        <v>42725</v>
      </c>
      <c r="C34" s="183"/>
      <c r="E34" t="s">
        <v>109</v>
      </c>
      <c r="F34" s="183">
        <f>$B$5</f>
        <v>42725</v>
      </c>
      <c r="G34" s="183"/>
      <c r="I34" t="s">
        <v>109</v>
      </c>
      <c r="J34" s="183">
        <f>$B$5</f>
        <v>42725</v>
      </c>
      <c r="K34" s="183"/>
    </row>
    <row r="35" spans="1:11" ht="12.75">
      <c r="A35" t="s">
        <v>110</v>
      </c>
      <c r="B35" s="184">
        <f>$B$6</f>
        <v>20101</v>
      </c>
      <c r="C35" s="184"/>
      <c r="E35" t="s">
        <v>110</v>
      </c>
      <c r="F35" s="184">
        <f>$B$6</f>
        <v>20101</v>
      </c>
      <c r="G35" s="184"/>
      <c r="I35" t="s">
        <v>110</v>
      </c>
      <c r="J35" s="184">
        <f>$B$6</f>
        <v>20101</v>
      </c>
      <c r="K35" s="184"/>
    </row>
    <row r="38" spans="1:9" ht="12.75">
      <c r="A38" t="s">
        <v>107</v>
      </c>
      <c r="E38" t="s">
        <v>107</v>
      </c>
      <c r="I38" t="s">
        <v>107</v>
      </c>
    </row>
    <row r="39" spans="1:11" ht="12.75">
      <c r="A39" t="s">
        <v>108</v>
      </c>
      <c r="B39" s="184" t="str">
        <f>$B$4</f>
        <v>Scotts Feed</v>
      </c>
      <c r="C39" s="184"/>
      <c r="E39" t="s">
        <v>108</v>
      </c>
      <c r="F39" s="184" t="str">
        <f>$B$4</f>
        <v>Scotts Feed</v>
      </c>
      <c r="G39" s="184"/>
      <c r="I39" t="s">
        <v>108</v>
      </c>
      <c r="J39" s="184" t="str">
        <f>$B$4</f>
        <v>Scotts Feed</v>
      </c>
      <c r="K39" s="184"/>
    </row>
    <row r="40" spans="1:11" ht="12.75">
      <c r="A40" t="s">
        <v>109</v>
      </c>
      <c r="B40" s="183">
        <f>$B$5</f>
        <v>42725</v>
      </c>
      <c r="C40" s="183"/>
      <c r="E40" t="s">
        <v>109</v>
      </c>
      <c r="F40" s="183">
        <f>$B$5</f>
        <v>42725</v>
      </c>
      <c r="G40" s="183"/>
      <c r="I40" t="s">
        <v>109</v>
      </c>
      <c r="J40" s="183">
        <f>$B$5</f>
        <v>42725</v>
      </c>
      <c r="K40" s="183"/>
    </row>
    <row r="41" spans="1:11" ht="12.75">
      <c r="A41" t="s">
        <v>110</v>
      </c>
      <c r="B41" s="184">
        <f>$B$6</f>
        <v>20101</v>
      </c>
      <c r="C41" s="184"/>
      <c r="E41" t="s">
        <v>110</v>
      </c>
      <c r="F41" s="184">
        <f>$B$6</f>
        <v>20101</v>
      </c>
      <c r="G41" s="184"/>
      <c r="I41" t="s">
        <v>110</v>
      </c>
      <c r="J41" s="184">
        <f>$B$6</f>
        <v>20101</v>
      </c>
      <c r="K41" s="184"/>
    </row>
    <row r="44" spans="1:9" ht="12.75">
      <c r="A44" t="s">
        <v>107</v>
      </c>
      <c r="E44" t="s">
        <v>107</v>
      </c>
      <c r="I44" t="s">
        <v>107</v>
      </c>
    </row>
    <row r="45" spans="1:11" ht="12.75">
      <c r="A45" t="s">
        <v>108</v>
      </c>
      <c r="B45" s="184" t="str">
        <f>$B$4</f>
        <v>Scotts Feed</v>
      </c>
      <c r="C45" s="184"/>
      <c r="E45" t="s">
        <v>108</v>
      </c>
      <c r="F45" s="184" t="str">
        <f>$B$4</f>
        <v>Scotts Feed</v>
      </c>
      <c r="G45" s="184"/>
      <c r="I45" t="s">
        <v>108</v>
      </c>
      <c r="J45" s="184" t="str">
        <f>$B$4</f>
        <v>Scotts Feed</v>
      </c>
      <c r="K45" s="184"/>
    </row>
    <row r="46" spans="1:11" ht="12.75">
      <c r="A46" t="s">
        <v>109</v>
      </c>
      <c r="B46" s="183">
        <f>$B$5</f>
        <v>42725</v>
      </c>
      <c r="C46" s="183"/>
      <c r="E46" t="s">
        <v>109</v>
      </c>
      <c r="F46" s="183">
        <f>$B$5</f>
        <v>42725</v>
      </c>
      <c r="G46" s="183"/>
      <c r="I46" t="s">
        <v>109</v>
      </c>
      <c r="J46" s="183">
        <f>$B$5</f>
        <v>42725</v>
      </c>
      <c r="K46" s="183"/>
    </row>
    <row r="47" spans="1:11" ht="12.75">
      <c r="A47" t="s">
        <v>110</v>
      </c>
      <c r="B47" s="184">
        <f>$B$6</f>
        <v>20101</v>
      </c>
      <c r="C47" s="184"/>
      <c r="E47" t="s">
        <v>110</v>
      </c>
      <c r="F47" s="184">
        <f>$B$6</f>
        <v>20101</v>
      </c>
      <c r="G47" s="184"/>
      <c r="I47" t="s">
        <v>110</v>
      </c>
      <c r="J47" s="184">
        <f>$B$6</f>
        <v>20101</v>
      </c>
      <c r="K47" s="184"/>
    </row>
    <row r="50" spans="1:9" ht="12.75">
      <c r="A50" t="s">
        <v>107</v>
      </c>
      <c r="E50" t="s">
        <v>107</v>
      </c>
      <c r="I50" t="s">
        <v>107</v>
      </c>
    </row>
    <row r="51" spans="1:11" ht="12.75">
      <c r="A51" t="s">
        <v>108</v>
      </c>
      <c r="B51" s="184" t="str">
        <f>$B$4</f>
        <v>Scotts Feed</v>
      </c>
      <c r="C51" s="184"/>
      <c r="E51" t="s">
        <v>108</v>
      </c>
      <c r="F51" s="184" t="str">
        <f>$B$4</f>
        <v>Scotts Feed</v>
      </c>
      <c r="G51" s="184"/>
      <c r="I51" t="s">
        <v>108</v>
      </c>
      <c r="J51" s="184" t="str">
        <f>$B$4</f>
        <v>Scotts Feed</v>
      </c>
      <c r="K51" s="184"/>
    </row>
    <row r="52" spans="1:11" ht="12.75">
      <c r="A52" t="s">
        <v>109</v>
      </c>
      <c r="B52" s="183">
        <f>$B$5</f>
        <v>42725</v>
      </c>
      <c r="C52" s="183"/>
      <c r="E52" t="s">
        <v>109</v>
      </c>
      <c r="F52" s="183">
        <f>$B$5</f>
        <v>42725</v>
      </c>
      <c r="G52" s="183"/>
      <c r="I52" t="s">
        <v>109</v>
      </c>
      <c r="J52" s="183">
        <f>$B$5</f>
        <v>42725</v>
      </c>
      <c r="K52" s="183"/>
    </row>
    <row r="53" spans="1:11" ht="12.75">
      <c r="A53" t="s">
        <v>110</v>
      </c>
      <c r="B53" s="184">
        <f>$B$6</f>
        <v>20101</v>
      </c>
      <c r="C53" s="184"/>
      <c r="E53" t="s">
        <v>110</v>
      </c>
      <c r="F53" s="184">
        <f>$B$6</f>
        <v>20101</v>
      </c>
      <c r="G53" s="184"/>
      <c r="I53" t="s">
        <v>110</v>
      </c>
      <c r="J53" s="184">
        <f>$B$6</f>
        <v>20101</v>
      </c>
      <c r="K53" s="184"/>
    </row>
    <row r="56" spans="1:9" ht="12.75">
      <c r="A56" t="s">
        <v>107</v>
      </c>
      <c r="E56" t="s">
        <v>107</v>
      </c>
      <c r="I56" t="s">
        <v>107</v>
      </c>
    </row>
    <row r="57" spans="1:11" ht="12.75">
      <c r="A57" t="s">
        <v>108</v>
      </c>
      <c r="B57" s="184" t="str">
        <f>$B$4</f>
        <v>Scotts Feed</v>
      </c>
      <c r="C57" s="184"/>
      <c r="E57" t="s">
        <v>108</v>
      </c>
      <c r="F57" s="184" t="str">
        <f>$B$4</f>
        <v>Scotts Feed</v>
      </c>
      <c r="G57" s="184"/>
      <c r="I57" t="s">
        <v>108</v>
      </c>
      <c r="J57" s="184" t="str">
        <f>$B$4</f>
        <v>Scotts Feed</v>
      </c>
      <c r="K57" s="184"/>
    </row>
    <row r="58" spans="1:11" ht="12.75">
      <c r="A58" t="s">
        <v>109</v>
      </c>
      <c r="B58" s="183">
        <f>$B$5</f>
        <v>42725</v>
      </c>
      <c r="C58" s="183"/>
      <c r="E58" t="s">
        <v>109</v>
      </c>
      <c r="F58" s="183">
        <f>$B$5</f>
        <v>42725</v>
      </c>
      <c r="G58" s="183"/>
      <c r="I58" t="s">
        <v>109</v>
      </c>
      <c r="J58" s="183">
        <f>$B$5</f>
        <v>42725</v>
      </c>
      <c r="K58" s="183"/>
    </row>
    <row r="59" spans="1:11" ht="12.75">
      <c r="A59" t="s">
        <v>110</v>
      </c>
      <c r="B59" s="184">
        <f>$B$6</f>
        <v>20101</v>
      </c>
      <c r="C59" s="184"/>
      <c r="E59" t="s">
        <v>110</v>
      </c>
      <c r="F59" s="184">
        <f>$B$6</f>
        <v>20101</v>
      </c>
      <c r="G59" s="184"/>
      <c r="I59" t="s">
        <v>110</v>
      </c>
      <c r="J59" s="184">
        <f>$B$6</f>
        <v>20101</v>
      </c>
      <c r="K59" s="184"/>
    </row>
  </sheetData>
  <sheetProtection/>
  <mergeCells count="90">
    <mergeCell ref="B4:C4"/>
    <mergeCell ref="F4:G4"/>
    <mergeCell ref="J4:K4"/>
    <mergeCell ref="B5:C5"/>
    <mergeCell ref="F5:G5"/>
    <mergeCell ref="J5:K5"/>
    <mergeCell ref="B6:C6"/>
    <mergeCell ref="F6:G6"/>
    <mergeCell ref="J6:K6"/>
    <mergeCell ref="B10:C10"/>
    <mergeCell ref="F10:G10"/>
    <mergeCell ref="J10:K10"/>
    <mergeCell ref="B11:C11"/>
    <mergeCell ref="F11:G11"/>
    <mergeCell ref="J11:K11"/>
    <mergeCell ref="B12:C12"/>
    <mergeCell ref="F12:G12"/>
    <mergeCell ref="J12:K12"/>
    <mergeCell ref="B16:C16"/>
    <mergeCell ref="F16:G16"/>
    <mergeCell ref="J16:K16"/>
    <mergeCell ref="B17:C17"/>
    <mergeCell ref="F17:G17"/>
    <mergeCell ref="J17:K17"/>
    <mergeCell ref="B18:C18"/>
    <mergeCell ref="F18:G18"/>
    <mergeCell ref="J18:K18"/>
    <mergeCell ref="B22:C22"/>
    <mergeCell ref="F22:G22"/>
    <mergeCell ref="J22:K22"/>
    <mergeCell ref="B23:C23"/>
    <mergeCell ref="F23:G23"/>
    <mergeCell ref="J23:K23"/>
    <mergeCell ref="B24:C24"/>
    <mergeCell ref="F24:G24"/>
    <mergeCell ref="J24:K24"/>
    <mergeCell ref="B27:C27"/>
    <mergeCell ref="F27:G27"/>
    <mergeCell ref="J27:K27"/>
    <mergeCell ref="B28:C28"/>
    <mergeCell ref="F28:G28"/>
    <mergeCell ref="J28:K28"/>
    <mergeCell ref="B29:C29"/>
    <mergeCell ref="F29:G29"/>
    <mergeCell ref="J29:K29"/>
    <mergeCell ref="B33:C33"/>
    <mergeCell ref="F33:G33"/>
    <mergeCell ref="J33:K33"/>
    <mergeCell ref="B34:C34"/>
    <mergeCell ref="F34:G34"/>
    <mergeCell ref="J34:K34"/>
    <mergeCell ref="B35:C35"/>
    <mergeCell ref="F35:G35"/>
    <mergeCell ref="J35:K35"/>
    <mergeCell ref="B39:C39"/>
    <mergeCell ref="F39:G39"/>
    <mergeCell ref="J39:K39"/>
    <mergeCell ref="B40:C40"/>
    <mergeCell ref="F40:G40"/>
    <mergeCell ref="J40:K40"/>
    <mergeCell ref="B41:C41"/>
    <mergeCell ref="F41:G41"/>
    <mergeCell ref="J41:K41"/>
    <mergeCell ref="B45:C45"/>
    <mergeCell ref="F45:G45"/>
    <mergeCell ref="J45:K45"/>
    <mergeCell ref="B46:C46"/>
    <mergeCell ref="F46:G46"/>
    <mergeCell ref="J46:K46"/>
    <mergeCell ref="B47:C47"/>
    <mergeCell ref="F47:G47"/>
    <mergeCell ref="J47:K47"/>
    <mergeCell ref="B51:C51"/>
    <mergeCell ref="F51:G51"/>
    <mergeCell ref="J51:K51"/>
    <mergeCell ref="B52:C52"/>
    <mergeCell ref="F52:G52"/>
    <mergeCell ref="J52:K52"/>
    <mergeCell ref="B53:C53"/>
    <mergeCell ref="F53:G53"/>
    <mergeCell ref="J53:K53"/>
    <mergeCell ref="B57:C57"/>
    <mergeCell ref="F57:G57"/>
    <mergeCell ref="J57:K57"/>
    <mergeCell ref="B58:C58"/>
    <mergeCell ref="F58:G58"/>
    <mergeCell ref="J58:K58"/>
    <mergeCell ref="B59:C59"/>
    <mergeCell ref="F59:G59"/>
    <mergeCell ref="J59:K5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mark brey</dc:creator>
  <cp:keywords/>
  <dc:description/>
  <cp:lastModifiedBy>Cline, Raechelle A</cp:lastModifiedBy>
  <cp:lastPrinted>2016-12-21T19:39:30Z</cp:lastPrinted>
  <dcterms:created xsi:type="dcterms:W3CDTF">2004-01-14T21:01:10Z</dcterms:created>
  <dcterms:modified xsi:type="dcterms:W3CDTF">2016-12-27T17:11:31Z</dcterms:modified>
  <cp:category/>
  <cp:version/>
  <cp:contentType/>
  <cp:contentStatus/>
</cp:coreProperties>
</file>