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darm\ac\Programs Section\FEED\Excel Medicated Feed Templates\2017 Updates\CATTLE\"/>
    </mc:Choice>
  </mc:AlternateContent>
  <bookViews>
    <workbookView xWindow="360" yWindow="90" windowWidth="11445" windowHeight="6795"/>
  </bookViews>
  <sheets>
    <sheet name="Label Template" sheetId="5" r:id="rId1"/>
    <sheet name="BAG LABELS" sheetId="3" r:id="rId2"/>
    <sheet name="Calculator" sheetId="6" r:id="rId3"/>
  </sheets>
  <definedNames>
    <definedName name="_xlnm.Print_Area" localSheetId="1">'BAG LABELS'!$A$2:$K$60</definedName>
    <definedName name="_xlnm.Print_Area" localSheetId="0">'Label Template'!$A$31:$O$75</definedName>
  </definedNames>
  <calcPr calcId="152511"/>
</workbook>
</file>

<file path=xl/calcChain.xml><?xml version="1.0" encoding="utf-8"?>
<calcChain xmlns="http://schemas.openxmlformats.org/spreadsheetml/2006/main">
  <c r="M65" i="5" l="1"/>
  <c r="E65" i="5"/>
  <c r="M40" i="5"/>
  <c r="E40" i="5"/>
  <c r="I41" i="5"/>
  <c r="A41" i="5"/>
  <c r="K36" i="6"/>
  <c r="N13" i="6"/>
  <c r="E36" i="6"/>
  <c r="I36" i="6" s="1"/>
  <c r="L33" i="6"/>
  <c r="L32" i="6"/>
  <c r="L31" i="6"/>
  <c r="M31" i="6" s="1"/>
  <c r="I31" i="6"/>
  <c r="G31" i="6"/>
  <c r="L29" i="6"/>
  <c r="L28" i="6"/>
  <c r="M28" i="6" s="1"/>
  <c r="L27" i="6"/>
  <c r="I27" i="6"/>
  <c r="G27" i="6"/>
  <c r="L25" i="6"/>
  <c r="M25" i="6" s="1"/>
  <c r="L24" i="6"/>
  <c r="L23" i="6"/>
  <c r="I23" i="6"/>
  <c r="G23" i="6"/>
  <c r="L21" i="6"/>
  <c r="L20" i="6"/>
  <c r="L19" i="6"/>
  <c r="I19" i="6"/>
  <c r="G19" i="6"/>
  <c r="L17" i="6"/>
  <c r="L16" i="6"/>
  <c r="L15" i="6"/>
  <c r="M15" i="6" s="1"/>
  <c r="I15" i="6"/>
  <c r="G15" i="6"/>
  <c r="B6" i="3"/>
  <c r="F24" i="3" s="1"/>
  <c r="B4" i="3"/>
  <c r="J33" i="3" s="1"/>
  <c r="D87" i="5"/>
  <c r="D86" i="5"/>
  <c r="D85" i="5"/>
  <c r="D84" i="5"/>
  <c r="D83" i="5"/>
  <c r="D82" i="5"/>
  <c r="D81" i="5"/>
  <c r="O75" i="5"/>
  <c r="G75" i="5"/>
  <c r="I72" i="5"/>
  <c r="A72" i="5"/>
  <c r="L63" i="5"/>
  <c r="D63" i="5"/>
  <c r="L62" i="5"/>
  <c r="D62" i="5"/>
  <c r="L61" i="5"/>
  <c r="D61" i="5"/>
  <c r="L60" i="5"/>
  <c r="D60" i="5"/>
  <c r="L59" i="5"/>
  <c r="D59" i="5"/>
  <c r="L58" i="5"/>
  <c r="D58" i="5"/>
  <c r="L57" i="5"/>
  <c r="D57" i="5"/>
  <c r="M48" i="5"/>
  <c r="J54" i="5" s="1"/>
  <c r="E48" i="5"/>
  <c r="E47" i="5" s="1"/>
  <c r="J20" i="5" s="1"/>
  <c r="I34" i="5"/>
  <c r="A34" i="5"/>
  <c r="K32" i="5"/>
  <c r="C32" i="5"/>
  <c r="H28" i="5"/>
  <c r="N32" i="5"/>
  <c r="M47" i="5"/>
  <c r="F18" i="3"/>
  <c r="M61" i="5" l="1"/>
  <c r="M63" i="5"/>
  <c r="B54" i="5"/>
  <c r="B41" i="3"/>
  <c r="J24" i="3"/>
  <c r="B12" i="3"/>
  <c r="J59" i="3"/>
  <c r="M16" i="6"/>
  <c r="P16" i="6" s="1"/>
  <c r="M19" i="6"/>
  <c r="R19" i="6" s="1"/>
  <c r="M29" i="6"/>
  <c r="R29" i="6" s="1"/>
  <c r="M32" i="6"/>
  <c r="P32" i="6" s="1"/>
  <c r="B47" i="3"/>
  <c r="J29" i="3"/>
  <c r="J41" i="3"/>
  <c r="J35" i="3"/>
  <c r="F12" i="3"/>
  <c r="M21" i="6"/>
  <c r="P21" i="6" s="1"/>
  <c r="M24" i="6"/>
  <c r="P24" i="6" s="1"/>
  <c r="M27" i="6"/>
  <c r="P27" i="6" s="1"/>
  <c r="F59" i="3"/>
  <c r="J47" i="3"/>
  <c r="J18" i="3"/>
  <c r="E60" i="5"/>
  <c r="E58" i="5"/>
  <c r="E61" i="5"/>
  <c r="F22" i="3"/>
  <c r="F33" i="3"/>
  <c r="B16" i="3"/>
  <c r="M58" i="5"/>
  <c r="E62" i="5"/>
  <c r="P25" i="6"/>
  <c r="J57" i="3"/>
  <c r="E57" i="5"/>
  <c r="E59" i="5"/>
  <c r="M62" i="5"/>
  <c r="F4" i="3"/>
  <c r="E63" i="5"/>
  <c r="M60" i="5"/>
  <c r="F27" i="3"/>
  <c r="F10" i="3"/>
  <c r="M57" i="5"/>
  <c r="M59" i="5"/>
  <c r="J45" i="3"/>
  <c r="J22" i="3"/>
  <c r="J39" i="3"/>
  <c r="J16" i="3"/>
  <c r="J10" i="3"/>
  <c r="B39" i="3"/>
  <c r="B22" i="3"/>
  <c r="B51" i="3"/>
  <c r="J51" i="3"/>
  <c r="J4" i="3"/>
  <c r="J27" i="3"/>
  <c r="B45" i="3"/>
  <c r="F51" i="3"/>
  <c r="B33" i="3"/>
  <c r="B10" i="3"/>
  <c r="F45" i="3"/>
  <c r="B27" i="3"/>
  <c r="F53" i="3"/>
  <c r="F47" i="3"/>
  <c r="F39" i="3"/>
  <c r="F16" i="3"/>
  <c r="B57" i="3"/>
  <c r="F57" i="3"/>
  <c r="M17" i="6"/>
  <c r="P17" i="6" s="1"/>
  <c r="M20" i="6"/>
  <c r="R20" i="6" s="1"/>
  <c r="M23" i="6"/>
  <c r="R23" i="6" s="1"/>
  <c r="M33" i="6"/>
  <c r="R33" i="6" s="1"/>
  <c r="J12" i="3"/>
  <c r="J53" i="3"/>
  <c r="J6" i="3"/>
  <c r="B35" i="3"/>
  <c r="F6" i="3"/>
  <c r="B29" i="3"/>
  <c r="F41" i="3"/>
  <c r="B24" i="3"/>
  <c r="F35" i="3"/>
  <c r="B18" i="3"/>
  <c r="B59" i="3"/>
  <c r="F29" i="3"/>
  <c r="B53" i="3"/>
  <c r="R25" i="6"/>
  <c r="P19" i="6"/>
  <c r="P28" i="6"/>
  <c r="L36" i="6"/>
  <c r="M36" i="6" s="1"/>
  <c r="R36" i="6" s="1"/>
  <c r="R28" i="6"/>
  <c r="G36" i="6"/>
  <c r="P15" i="6"/>
  <c r="P31" i="6"/>
  <c r="R15" i="6"/>
  <c r="R31" i="6"/>
  <c r="F32" i="5"/>
  <c r="B5" i="3"/>
  <c r="R32" i="6" l="1"/>
  <c r="R21" i="6"/>
  <c r="P36" i="6"/>
  <c r="J19" i="5" s="1"/>
  <c r="P20" i="6"/>
  <c r="R24" i="6"/>
  <c r="P29" i="6"/>
  <c r="R16" i="6"/>
  <c r="R27" i="6"/>
  <c r="R17" i="6"/>
  <c r="P23" i="6"/>
  <c r="P33" i="6"/>
  <c r="F58" i="3"/>
  <c r="B23" i="3"/>
  <c r="J40" i="3"/>
  <c r="B11" i="3"/>
  <c r="F52" i="3"/>
  <c r="F34" i="3"/>
  <c r="B46" i="3"/>
  <c r="J11" i="3"/>
  <c r="J34" i="3"/>
  <c r="B28" i="3"/>
  <c r="F46" i="3"/>
  <c r="J23" i="3"/>
  <c r="B34" i="3"/>
  <c r="J5" i="3"/>
  <c r="B17" i="3"/>
  <c r="J58" i="3"/>
  <c r="F40" i="3"/>
  <c r="J17" i="3"/>
  <c r="F5" i="3"/>
  <c r="J46" i="3"/>
  <c r="B58" i="3"/>
  <c r="J28" i="3"/>
  <c r="B40" i="3"/>
  <c r="F17" i="3"/>
  <c r="F23" i="3"/>
  <c r="B52" i="3"/>
  <c r="F28" i="3"/>
  <c r="F11" i="3"/>
  <c r="J52" i="3"/>
</calcChain>
</file>

<file path=xl/comments1.xml><?xml version="1.0" encoding="utf-8"?>
<comments xmlns="http://schemas.openxmlformats.org/spreadsheetml/2006/main">
  <authors>
    <author>dmomcilo</author>
  </authors>
  <commentList>
    <comment ref="E12" authorId="0" shapeId="0">
      <text>
        <r>
          <rPr>
            <b/>
            <sz val="8"/>
            <color indexed="81"/>
            <rFont val="Tahoma"/>
          </rPr>
          <t>Check 21 CFR 558 for any BW limitations that may be associated with the use of a particular drug.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<sst xmlns="http://schemas.openxmlformats.org/spreadsheetml/2006/main" count="246" uniqueCount="97">
  <si>
    <t>Batch size (pounds)</t>
  </si>
  <si>
    <t>Pounds of drug source added</t>
  </si>
  <si>
    <t>Invoice number</t>
  </si>
  <si>
    <t>grams/ton</t>
  </si>
  <si>
    <t>ACTIVE DRUG INGREDIENT</t>
  </si>
  <si>
    <t>(pounds)</t>
  </si>
  <si>
    <t>Pounds of 2nd CTC drug source added</t>
  </si>
  <si>
    <t>(enter 0 if none added)</t>
  </si>
  <si>
    <t>Drug Product Name</t>
  </si>
  <si>
    <t>If added, 2nd CTC Drug Source added</t>
  </si>
  <si>
    <t>Label Revision Date:</t>
  </si>
  <si>
    <t>Invoice #</t>
  </si>
  <si>
    <t>MANUFACTURED BY:</t>
  </si>
  <si>
    <t>Customer Formula Code or Number (if any)</t>
  </si>
  <si>
    <t>Invoice Date</t>
  </si>
  <si>
    <t>PRECAUTIONARY STATEMENTS</t>
  </si>
  <si>
    <t>Manufactured by:(enter name+city+state+zip)</t>
  </si>
  <si>
    <t>milligrams/pound</t>
  </si>
  <si>
    <t>FOR INVOICE</t>
  </si>
  <si>
    <t>DATED</t>
  </si>
  <si>
    <t>USE DIRECTIONS</t>
  </si>
  <si>
    <r>
      <t xml:space="preserve">Drug source concentration </t>
    </r>
    <r>
      <rPr>
        <b/>
        <sz val="9"/>
        <rFont val="Arial"/>
        <family val="2"/>
      </rPr>
      <t>(g/ton) see note</t>
    </r>
  </si>
  <si>
    <r>
      <t>If added, 2nd CTC drug source conc.</t>
    </r>
    <r>
      <rPr>
        <b/>
        <sz val="9"/>
        <rFont val="Arial"/>
        <family val="2"/>
      </rPr>
      <t>(g/ton)</t>
    </r>
  </si>
  <si>
    <t>MEDICATED</t>
  </si>
  <si>
    <t>revision</t>
  </si>
  <si>
    <t>CUSTOMER-FORMULA MEDICATED LABEL ATTACHMENT</t>
  </si>
  <si>
    <t>Net Weight on Bag and/or Invoice</t>
  </si>
  <si>
    <t>(Avery Template 5960)</t>
  </si>
  <si>
    <t>MEDICATED (SEE LABEL)</t>
  </si>
  <si>
    <t>Name</t>
  </si>
  <si>
    <t>Date</t>
  </si>
  <si>
    <t>BLUE BIRD FEED MILL, ANY CITY, ANY STATE 55555</t>
  </si>
  <si>
    <t>Check of formulation information entered</t>
  </si>
  <si>
    <t>Customer Name</t>
  </si>
  <si>
    <t>Customer formula or code</t>
  </si>
  <si>
    <t>drug product</t>
  </si>
  <si>
    <t>drug concentration</t>
  </si>
  <si>
    <t>pounds of drug added</t>
  </si>
  <si>
    <t>batch size</t>
  </si>
  <si>
    <t>invoice number</t>
  </si>
  <si>
    <t xml:space="preserve">STATEMENT OF PURPOSE </t>
  </si>
  <si>
    <t>none</t>
  </si>
  <si>
    <t>SUPPLEMENT FEED CONTAINING CHLORTETRACYCLINE (CTC)</t>
  </si>
  <si>
    <t>Cattle Wt.</t>
  </si>
  <si>
    <t>CTC required</t>
  </si>
  <si>
    <t>(milligrams)</t>
  </si>
  <si>
    <t xml:space="preserve">Amount to </t>
  </si>
  <si>
    <t>feed/day(lbs.)</t>
  </si>
  <si>
    <t>BLUE BIRD CTC 50</t>
  </si>
  <si>
    <t xml:space="preserve">For the control of active infection of anaplasmosis caused by Anaplasma marginale </t>
  </si>
  <si>
    <t>susceptible to chlortetracycline in beef cattle over 700 pounds.</t>
  </si>
  <si>
    <t>BEEF CATTLE FEED</t>
  </si>
  <si>
    <t>a</t>
  </si>
  <si>
    <t>b</t>
  </si>
  <si>
    <t>a1</t>
  </si>
  <si>
    <t>b1</t>
  </si>
  <si>
    <t>Drug intake</t>
  </si>
  <si>
    <t>Feed intake</t>
  </si>
  <si>
    <t xml:space="preserve">mg/ </t>
  </si>
  <si>
    <t xml:space="preserve">22.7 mg/ </t>
  </si>
  <si>
    <t xml:space="preserve">Drug concentration in feed </t>
  </si>
  <si>
    <t>BW</t>
  </si>
  <si>
    <t>1lb BW</t>
  </si>
  <si>
    <t>100 lb BW</t>
  </si>
  <si>
    <t>DMI</t>
  </si>
  <si>
    <t>As fed</t>
  </si>
  <si>
    <t>DM %</t>
  </si>
  <si>
    <t>g/ton</t>
  </si>
  <si>
    <t>lb</t>
  </si>
  <si>
    <t>% BW</t>
  </si>
  <si>
    <t xml:space="preserve"> </t>
  </si>
  <si>
    <t>Chlortetracycline (as hydrochloride)</t>
  </si>
  <si>
    <t>CHECK DRUG CONCENTRATION OF FORMULA WITH FDA APPROVED LEVEL</t>
  </si>
  <si>
    <t xml:space="preserve">Some regulations specify an amount of a drug to be fed to an animal per unit of that animal's body weight (BW) without </t>
  </si>
  <si>
    <t xml:space="preserve">specifying the drug level in the feed necessary to deliver the desired amount of the drug. This calculator is intended for </t>
  </si>
  <si>
    <t xml:space="preserve">calculating drug concentrations in feeds where the drug levels are specified in mg/lb BW </t>
  </si>
  <si>
    <t>ANIMAL WEIGHT:</t>
  </si>
  <si>
    <t>Dry Matter Intake:</t>
  </si>
  <si>
    <t>Dry Matter %:</t>
  </si>
  <si>
    <r>
      <t>NOTE</t>
    </r>
    <r>
      <rPr>
        <sz val="9"/>
        <rFont val="Arial"/>
        <family val="2"/>
      </rPr>
      <t>: If drug source is in grams per pound (g/lb), convert to grams per ton by multiplying by 2000.</t>
    </r>
  </si>
  <si>
    <t>CALCULATOR:</t>
  </si>
  <si>
    <t>Enter g/lb level of drug</t>
  </si>
  <si>
    <t>equals</t>
  </si>
  <si>
    <t>grams per ton (g/ton)</t>
  </si>
  <si>
    <t>DATA ENTRY</t>
  </si>
  <si>
    <t>JAMES SMITH DAIRY BEEF GROWER</t>
  </si>
  <si>
    <t xml:space="preserve">Target Drug Concentration </t>
  </si>
  <si>
    <t>in Feed (g/ton)</t>
  </si>
  <si>
    <t>Level in Feed (g/ton):</t>
  </si>
  <si>
    <t>SMITH BEEF Dec 16</t>
  </si>
  <si>
    <t>VFD Expiration Date</t>
  </si>
  <si>
    <t>Feed to provide chlortetracycline at the rate of 0.5 mg per pound of body weight daily in beef cattle over 700 pounds. See table below for feeding levels.</t>
  </si>
  <si>
    <t>VFD Expiration Date:</t>
  </si>
  <si>
    <t>NOTICE: This feed may not be fed after</t>
  </si>
  <si>
    <t>Customer Name &amp; cattle class (i.e. dairy beef grower etc.)</t>
  </si>
  <si>
    <r>
      <t>WARNING:</t>
    </r>
    <r>
      <rPr>
        <sz val="8"/>
        <rFont val="Arial"/>
        <family val="2"/>
      </rPr>
      <t xml:space="preserve"> A withdrawal period has not been established for this product in pre-ruminating calves. Do not use in calves to processed for veal.</t>
    </r>
    <r>
      <rPr>
        <b/>
        <sz val="8"/>
        <rFont val="Arial"/>
        <family val="2"/>
      </rPr>
      <t/>
    </r>
  </si>
  <si>
    <r>
      <rPr>
        <b/>
        <sz val="8"/>
        <rFont val="Arial"/>
        <family val="2"/>
      </rPr>
      <t>CAUTION:</t>
    </r>
    <r>
      <rPr>
        <sz val="8"/>
        <rFont val="Arial"/>
        <family val="2"/>
      </rPr>
      <t xml:space="preserve"> Federal law restricts medicated feed containing this VFD drug to use by or on the order of a licensed veterinarian.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</si>
</sst>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mm/dd/yy"/>
    <numFmt numFmtId="166" formatCode="[$-F800]dddd\,\ mmmm\ dd\,\ yyyy"/>
  </numFmts>
  <fonts count="16" x14ac:knownFonts="1">
    <font>
      <sz val="10"/>
      <name val="Arial"/>
    </font>
    <font>
      <sz val="7"/>
      <name val="Arial"/>
      <family val="2"/>
    </font>
    <font>
      <sz val="9"/>
      <name val="Arial"/>
      <family val="2"/>
    </font>
    <font>
      <sz val="6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8"/>
      <color indexed="81"/>
      <name val="Tahoma"/>
    </font>
    <font>
      <sz val="8"/>
      <color indexed="81"/>
      <name val="Tahoma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b/>
      <i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1">
    <xf numFmtId="0" fontId="0" fillId="0" borderId="0" xfId="0"/>
    <xf numFmtId="0" fontId="3" fillId="0" borderId="0" xfId="0" applyFont="1"/>
    <xf numFmtId="0" fontId="3" fillId="0" borderId="0" xfId="0" applyFont="1" applyBorder="1"/>
    <xf numFmtId="0" fontId="2" fillId="0" borderId="0" xfId="0" applyFont="1"/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 applyBorder="1" applyAlignment="1">
      <alignment horizontal="right"/>
    </xf>
    <xf numFmtId="0" fontId="5" fillId="0" borderId="0" xfId="0" applyFont="1" applyBorder="1"/>
    <xf numFmtId="165" fontId="5" fillId="0" borderId="0" xfId="0" applyNumberFormat="1" applyFont="1" applyBorder="1" applyAlignment="1">
      <alignment horizontal="center"/>
    </xf>
    <xf numFmtId="0" fontId="5" fillId="0" borderId="2" xfId="0" applyFont="1" applyBorder="1"/>
    <xf numFmtId="0" fontId="5" fillId="0" borderId="0" xfId="0" applyFont="1" applyBorder="1" applyAlignment="1">
      <alignment horizontal="left"/>
    </xf>
    <xf numFmtId="14" fontId="5" fillId="0" borderId="0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2" fontId="5" fillId="0" borderId="0" xfId="0" applyNumberFormat="1" applyFont="1" applyBorder="1" applyAlignment="1">
      <alignment horizontal="right"/>
    </xf>
    <xf numFmtId="0" fontId="5" fillId="0" borderId="3" xfId="0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8" xfId="0" applyFont="1" applyBorder="1" applyAlignment="1">
      <alignment horizontal="right"/>
    </xf>
    <xf numFmtId="165" fontId="5" fillId="0" borderId="9" xfId="0" applyNumberFormat="1" applyFont="1" applyBorder="1" applyAlignment="1">
      <alignment horizontal="left"/>
    </xf>
    <xf numFmtId="0" fontId="2" fillId="0" borderId="0" xfId="0" applyFont="1" applyBorder="1"/>
    <xf numFmtId="0" fontId="6" fillId="0" borderId="0" xfId="0" applyFont="1" applyBorder="1"/>
    <xf numFmtId="0" fontId="6" fillId="0" borderId="2" xfId="0" applyFont="1" applyBorder="1"/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3" fillId="0" borderId="2" xfId="0" applyFont="1" applyBorder="1"/>
    <xf numFmtId="0" fontId="0" fillId="0" borderId="0" xfId="0" applyFill="1"/>
    <xf numFmtId="0" fontId="0" fillId="0" borderId="12" xfId="0" applyBorder="1"/>
    <xf numFmtId="0" fontId="0" fillId="0" borderId="13" xfId="0" applyBorder="1"/>
    <xf numFmtId="0" fontId="0" fillId="0" borderId="13" xfId="0" applyFill="1" applyBorder="1"/>
    <xf numFmtId="0" fontId="0" fillId="0" borderId="14" xfId="0" applyBorder="1"/>
    <xf numFmtId="0" fontId="8" fillId="0" borderId="15" xfId="0" applyFont="1" applyBorder="1"/>
    <xf numFmtId="0" fontId="8" fillId="0" borderId="0" xfId="0" applyFont="1" applyBorder="1"/>
    <xf numFmtId="0" fontId="10" fillId="2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8" fillId="0" borderId="16" xfId="0" applyFont="1" applyBorder="1"/>
    <xf numFmtId="0" fontId="8" fillId="0" borderId="0" xfId="0" applyFont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4" borderId="3" xfId="0" applyFont="1" applyFill="1" applyBorder="1" applyAlignment="1" applyProtection="1">
      <alignment horizontal="center"/>
      <protection locked="0"/>
    </xf>
    <xf numFmtId="0" fontId="8" fillId="0" borderId="3" xfId="0" applyFont="1" applyFill="1" applyBorder="1" applyAlignment="1" applyProtection="1">
      <alignment horizontal="center"/>
      <protection locked="0"/>
    </xf>
    <xf numFmtId="0" fontId="8" fillId="2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164" fontId="8" fillId="0" borderId="0" xfId="0" applyNumberFormat="1" applyFont="1" applyBorder="1"/>
    <xf numFmtId="1" fontId="8" fillId="2" borderId="0" xfId="0" applyNumberFormat="1" applyFont="1" applyFill="1" applyBorder="1" applyAlignment="1">
      <alignment horizontal="center"/>
    </xf>
    <xf numFmtId="1" fontId="8" fillId="0" borderId="0" xfId="0" applyNumberFormat="1" applyFont="1" applyFill="1" applyBorder="1" applyAlignment="1">
      <alignment horizontal="center"/>
    </xf>
    <xf numFmtId="164" fontId="8" fillId="3" borderId="0" xfId="0" applyNumberFormat="1" applyFont="1" applyFill="1" applyBorder="1" applyAlignment="1">
      <alignment horizontal="center"/>
    </xf>
    <xf numFmtId="0" fontId="8" fillId="2" borderId="0" xfId="0" applyFont="1" applyFill="1" applyBorder="1"/>
    <xf numFmtId="0" fontId="8" fillId="3" borderId="0" xfId="0" applyFont="1" applyFill="1" applyBorder="1"/>
    <xf numFmtId="0" fontId="8" fillId="4" borderId="3" xfId="0" applyFont="1" applyFill="1" applyBorder="1" applyProtection="1">
      <protection locked="0"/>
    </xf>
    <xf numFmtId="0" fontId="8" fillId="0" borderId="17" xfId="0" applyFont="1" applyBorder="1"/>
    <xf numFmtId="0" fontId="8" fillId="0" borderId="18" xfId="0" applyFont="1" applyBorder="1"/>
    <xf numFmtId="0" fontId="8" fillId="0" borderId="18" xfId="0" applyFont="1" applyFill="1" applyBorder="1"/>
    <xf numFmtId="0" fontId="8" fillId="0" borderId="19" xfId="0" applyFont="1" applyBorder="1"/>
    <xf numFmtId="0" fontId="2" fillId="0" borderId="3" xfId="0" applyFont="1" applyBorder="1" applyAlignment="1">
      <alignment horizontal="center"/>
    </xf>
    <xf numFmtId="0" fontId="2" fillId="5" borderId="3" xfId="0" applyFont="1" applyFill="1" applyBorder="1" applyAlignment="1" applyProtection="1">
      <alignment horizontal="left"/>
      <protection locked="0"/>
    </xf>
    <xf numFmtId="0" fontId="2" fillId="0" borderId="0" xfId="0" applyFont="1" applyBorder="1" applyAlignment="1">
      <alignment horizontal="center"/>
    </xf>
    <xf numFmtId="0" fontId="2" fillId="0" borderId="20" xfId="0" applyFont="1" applyBorder="1" applyAlignment="1">
      <alignment horizontal="left"/>
    </xf>
    <xf numFmtId="0" fontId="3" fillId="0" borderId="21" xfId="0" applyFont="1" applyBorder="1"/>
    <xf numFmtId="0" fontId="6" fillId="0" borderId="21" xfId="0" applyFont="1" applyBorder="1" applyAlignment="1"/>
    <xf numFmtId="0" fontId="2" fillId="0" borderId="21" xfId="0" applyFont="1" applyBorder="1"/>
    <xf numFmtId="0" fontId="3" fillId="0" borderId="22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left"/>
    </xf>
    <xf numFmtId="0" fontId="3" fillId="0" borderId="1" xfId="0" applyFont="1" applyBorder="1"/>
    <xf numFmtId="0" fontId="2" fillId="0" borderId="0" xfId="0" applyFont="1" applyBorder="1" applyAlignment="1">
      <alignment horizontal="right"/>
    </xf>
    <xf numFmtId="0" fontId="2" fillId="5" borderId="3" xfId="0" applyFont="1" applyFill="1" applyBorder="1" applyAlignment="1" applyProtection="1">
      <alignment horizontal="center"/>
      <protection locked="0"/>
    </xf>
    <xf numFmtId="0" fontId="2" fillId="0" borderId="2" xfId="0" applyFont="1" applyBorder="1"/>
    <xf numFmtId="0" fontId="0" fillId="0" borderId="0" xfId="0" applyBorder="1"/>
    <xf numFmtId="0" fontId="2" fillId="0" borderId="0" xfId="0" applyFont="1" applyFill="1" applyBorder="1" applyAlignment="1" applyProtection="1">
      <alignment horizontal="right"/>
      <protection locked="0"/>
    </xf>
    <xf numFmtId="2" fontId="2" fillId="6" borderId="3" xfId="0" applyNumberFormat="1" applyFont="1" applyFill="1" applyBorder="1" applyAlignment="1" applyProtection="1">
      <alignment horizontal="center"/>
    </xf>
    <xf numFmtId="0" fontId="3" fillId="0" borderId="7" xfId="0" applyFont="1" applyBorder="1"/>
    <xf numFmtId="0" fontId="3" fillId="0" borderId="8" xfId="0" applyFont="1" applyBorder="1"/>
    <xf numFmtId="0" fontId="2" fillId="0" borderId="8" xfId="0" applyFont="1" applyBorder="1" applyAlignment="1">
      <alignment horizontal="right"/>
    </xf>
    <xf numFmtId="49" fontId="2" fillId="0" borderId="8" xfId="0" applyNumberFormat="1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right"/>
      <protection locked="0"/>
    </xf>
    <xf numFmtId="2" fontId="2" fillId="0" borderId="8" xfId="0" applyNumberFormat="1" applyFont="1" applyFill="1" applyBorder="1" applyAlignment="1" applyProtection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/>
    <xf numFmtId="0" fontId="0" fillId="0" borderId="8" xfId="0" applyBorder="1"/>
    <xf numFmtId="0" fontId="3" fillId="0" borderId="9" xfId="0" applyFont="1" applyBorder="1"/>
    <xf numFmtId="49" fontId="2" fillId="0" borderId="0" xfId="0" applyNumberFormat="1" applyFont="1" applyFill="1" applyBorder="1" applyAlignment="1" applyProtection="1">
      <alignment horizontal="center"/>
      <protection locked="0"/>
    </xf>
    <xf numFmtId="2" fontId="2" fillId="0" borderId="0" xfId="0" applyNumberFormat="1" applyFont="1" applyFill="1" applyBorder="1" applyAlignment="1" applyProtection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Border="1" applyAlignment="1">
      <alignment horizontal="left"/>
    </xf>
    <xf numFmtId="0" fontId="2" fillId="0" borderId="0" xfId="0" applyFont="1" applyAlignment="1"/>
    <xf numFmtId="0" fontId="2" fillId="0" borderId="24" xfId="0" applyFont="1" applyBorder="1" applyAlignment="1"/>
    <xf numFmtId="165" fontId="2" fillId="0" borderId="3" xfId="0" applyNumberFormat="1" applyFont="1" applyBorder="1" applyAlignment="1">
      <alignment horizontal="left"/>
    </xf>
    <xf numFmtId="0" fontId="2" fillId="0" borderId="0" xfId="0" applyFont="1" applyBorder="1" applyAlignment="1"/>
    <xf numFmtId="0" fontId="3" fillId="0" borderId="0" xfId="0" applyFont="1" applyProtection="1"/>
    <xf numFmtId="0" fontId="2" fillId="0" borderId="0" xfId="0" applyFont="1" applyBorder="1" applyAlignment="1" applyProtection="1">
      <alignment horizontal="left"/>
    </xf>
    <xf numFmtId="0" fontId="2" fillId="0" borderId="0" xfId="0" applyNumberFormat="1" applyFont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Border="1" applyProtection="1"/>
    <xf numFmtId="0" fontId="3" fillId="0" borderId="2" xfId="0" applyFont="1" applyBorder="1" applyProtection="1"/>
    <xf numFmtId="0" fontId="2" fillId="0" borderId="1" xfId="0" applyFont="1" applyBorder="1" applyAlignment="1" applyProtection="1">
      <alignment horizontal="left"/>
    </xf>
    <xf numFmtId="1" fontId="2" fillId="5" borderId="3" xfId="0" applyNumberFormat="1" applyFont="1" applyFill="1" applyBorder="1" applyAlignment="1" applyProtection="1">
      <alignment horizontal="center"/>
      <protection locked="0"/>
    </xf>
    <xf numFmtId="1" fontId="8" fillId="4" borderId="3" xfId="0" applyNumberFormat="1" applyFont="1" applyFill="1" applyBorder="1" applyAlignment="1" applyProtection="1">
      <alignment horizontal="center"/>
      <protection locked="0"/>
    </xf>
    <xf numFmtId="164" fontId="2" fillId="0" borderId="3" xfId="0" applyNumberFormat="1" applyFont="1" applyFill="1" applyBorder="1" applyAlignment="1" applyProtection="1">
      <alignment horizontal="center"/>
    </xf>
    <xf numFmtId="0" fontId="5" fillId="0" borderId="4" xfId="0" applyFont="1" applyBorder="1" applyAlignment="1">
      <alignment horizontal="left"/>
    </xf>
    <xf numFmtId="2" fontId="7" fillId="0" borderId="5" xfId="0" applyNumberFormat="1" applyFont="1" applyBorder="1" applyAlignment="1">
      <alignment horizontal="center"/>
    </xf>
    <xf numFmtId="0" fontId="15" fillId="0" borderId="0" xfId="0" applyFont="1" applyBorder="1" applyAlignment="1">
      <alignment horizontal="right"/>
    </xf>
    <xf numFmtId="2" fontId="5" fillId="0" borderId="0" xfId="0" applyNumberFormat="1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1" xfId="0" applyFont="1" applyBorder="1" applyAlignment="1">
      <alignment horizontal="left" indent="1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right"/>
    </xf>
    <xf numFmtId="0" fontId="2" fillId="0" borderId="29" xfId="0" applyFont="1" applyFill="1" applyBorder="1" applyAlignment="1" applyProtection="1">
      <alignment horizontal="right"/>
      <protection locked="0"/>
    </xf>
    <xf numFmtId="0" fontId="2" fillId="0" borderId="0" xfId="0" applyFont="1" applyFill="1" applyBorder="1" applyAlignment="1" applyProtection="1">
      <alignment horizontal="right"/>
      <protection locked="0"/>
    </xf>
    <xf numFmtId="0" fontId="2" fillId="0" borderId="24" xfId="0" applyFont="1" applyFill="1" applyBorder="1" applyAlignment="1" applyProtection="1">
      <alignment horizontal="right"/>
      <protection locked="0"/>
    </xf>
    <xf numFmtId="0" fontId="2" fillId="0" borderId="3" xfId="0" applyFont="1" applyBorder="1" applyAlignment="1">
      <alignment horizontal="left"/>
    </xf>
    <xf numFmtId="0" fontId="2" fillId="5" borderId="23" xfId="0" applyFont="1" applyFill="1" applyBorder="1" applyAlignment="1" applyProtection="1">
      <protection locked="0"/>
    </xf>
    <xf numFmtId="0" fontId="2" fillId="5" borderId="26" xfId="0" applyFont="1" applyFill="1" applyBorder="1" applyAlignment="1" applyProtection="1">
      <protection locked="0"/>
    </xf>
    <xf numFmtId="0" fontId="2" fillId="5" borderId="28" xfId="0" applyFont="1" applyFill="1" applyBorder="1" applyAlignment="1" applyProtection="1">
      <protection locked="0"/>
    </xf>
    <xf numFmtId="0" fontId="2" fillId="0" borderId="23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9" fillId="0" borderId="5" xfId="0" applyFont="1" applyBorder="1" applyAlignment="1">
      <alignment horizontal="center"/>
    </xf>
    <xf numFmtId="0" fontId="2" fillId="5" borderId="3" xfId="0" applyFont="1" applyFill="1" applyBorder="1" applyAlignment="1" applyProtection="1">
      <alignment horizontal="left"/>
      <protection locked="0"/>
    </xf>
    <xf numFmtId="165" fontId="2" fillId="5" borderId="3" xfId="0" applyNumberFormat="1" applyFont="1" applyFill="1" applyBorder="1" applyAlignment="1" applyProtection="1">
      <alignment horizontal="left"/>
      <protection locked="0"/>
    </xf>
    <xf numFmtId="0" fontId="9" fillId="0" borderId="29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2" fillId="0" borderId="29" xfId="0" applyFont="1" applyBorder="1" applyAlignment="1">
      <alignment horizontal="right"/>
    </xf>
    <xf numFmtId="0" fontId="2" fillId="0" borderId="24" xfId="0" applyFont="1" applyBorder="1" applyAlignment="1">
      <alignment horizontal="right"/>
    </xf>
    <xf numFmtId="0" fontId="13" fillId="0" borderId="3" xfId="0" applyFont="1" applyBorder="1" applyAlignment="1">
      <alignment horizontal="right"/>
    </xf>
    <xf numFmtId="14" fontId="14" fillId="5" borderId="23" xfId="0" applyNumberFormat="1" applyFont="1" applyFill="1" applyBorder="1" applyAlignment="1" applyProtection="1">
      <alignment horizontal="left"/>
      <protection locked="0"/>
    </xf>
    <xf numFmtId="0" fontId="14" fillId="5" borderId="26" xfId="0" applyFont="1" applyFill="1" applyBorder="1" applyAlignment="1" applyProtection="1">
      <alignment horizontal="left"/>
      <protection locked="0"/>
    </xf>
    <xf numFmtId="0" fontId="14" fillId="5" borderId="28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horizontal="right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6" fillId="0" borderId="25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166" fontId="15" fillId="0" borderId="0" xfId="0" applyNumberFormat="1" applyFont="1" applyBorder="1" applyAlignment="1">
      <alignment horizontal="left"/>
    </xf>
    <xf numFmtId="166" fontId="15" fillId="0" borderId="2" xfId="0" applyNumberFormat="1" applyFont="1" applyBorder="1" applyAlignment="1">
      <alignment horizontal="left"/>
    </xf>
    <xf numFmtId="166" fontId="15" fillId="0" borderId="0" xfId="0" applyNumberFormat="1" applyFont="1" applyBorder="1" applyAlignment="1">
      <alignment horizontal="center"/>
    </xf>
    <xf numFmtId="166" fontId="15" fillId="0" borderId="2" xfId="0" applyNumberFormat="1" applyFont="1" applyBorder="1" applyAlignment="1">
      <alignment horizontal="center"/>
    </xf>
    <xf numFmtId="0" fontId="6" fillId="0" borderId="30" xfId="0" applyFont="1" applyBorder="1" applyAlignment="1">
      <alignment horizontal="left" vertical="top" wrapText="1"/>
    </xf>
    <xf numFmtId="0" fontId="6" fillId="0" borderId="31" xfId="0" applyFont="1" applyBorder="1" applyAlignment="1">
      <alignment horizontal="left" vertical="top" wrapText="1"/>
    </xf>
    <xf numFmtId="0" fontId="6" fillId="0" borderId="32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5" fillId="0" borderId="30" xfId="0" applyFont="1" applyBorder="1" applyAlignment="1">
      <alignment horizontal="left" vertical="top" wrapText="1"/>
    </xf>
    <xf numFmtId="0" fontId="5" fillId="0" borderId="31" xfId="0" applyFont="1" applyBorder="1" applyAlignment="1">
      <alignment horizontal="left" vertical="top" wrapText="1"/>
    </xf>
    <xf numFmtId="0" fontId="5" fillId="0" borderId="32" xfId="0" applyFont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8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590550</xdr:colOff>
      <xdr:row>30</xdr:row>
      <xdr:rowOff>66675</xdr:rowOff>
    </xdr:from>
    <xdr:to>
      <xdr:col>6</xdr:col>
      <xdr:colOff>504825</xdr:colOff>
      <xdr:row>34</xdr:row>
      <xdr:rowOff>95250</xdr:rowOff>
    </xdr:to>
    <xdr:pic>
      <xdr:nvPicPr>
        <xdr:cNvPr id="4101" name="Picture 1" descr="Eye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4829175"/>
          <a:ext cx="5238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161925</xdr:colOff>
      <xdr:row>30</xdr:row>
      <xdr:rowOff>57150</xdr:rowOff>
    </xdr:from>
    <xdr:to>
      <xdr:col>0</xdr:col>
      <xdr:colOff>581025</xdr:colOff>
      <xdr:row>33</xdr:row>
      <xdr:rowOff>28575</xdr:rowOff>
    </xdr:to>
    <xdr:pic>
      <xdr:nvPicPr>
        <xdr:cNvPr id="4102" name="Picture 2" descr="Eye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819650"/>
          <a:ext cx="4191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590550</xdr:colOff>
      <xdr:row>30</xdr:row>
      <xdr:rowOff>66675</xdr:rowOff>
    </xdr:from>
    <xdr:to>
      <xdr:col>14</xdr:col>
      <xdr:colOff>504825</xdr:colOff>
      <xdr:row>34</xdr:row>
      <xdr:rowOff>95250</xdr:rowOff>
    </xdr:to>
    <xdr:pic>
      <xdr:nvPicPr>
        <xdr:cNvPr id="4103" name="Picture 7" descr="Eye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6300" y="4829175"/>
          <a:ext cx="5238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57150</xdr:colOff>
      <xdr:row>30</xdr:row>
      <xdr:rowOff>57150</xdr:rowOff>
    </xdr:from>
    <xdr:to>
      <xdr:col>8</xdr:col>
      <xdr:colOff>581025</xdr:colOff>
      <xdr:row>33</xdr:row>
      <xdr:rowOff>0</xdr:rowOff>
    </xdr:to>
    <xdr:pic>
      <xdr:nvPicPr>
        <xdr:cNvPr id="4104" name="Picture 8" descr="Eye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4819650"/>
          <a:ext cx="5238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8"/>
  <sheetViews>
    <sheetView showGridLines="0" tabSelected="1" workbookViewId="0">
      <selection activeCell="F11" sqref="F11:J11"/>
    </sheetView>
  </sheetViews>
  <sheetFormatPr defaultRowHeight="8.25" x14ac:dyDescent="0.15"/>
  <cols>
    <col min="1" max="1" width="9.85546875" style="1" customWidth="1"/>
    <col min="2" max="4" width="9.140625" style="1"/>
    <col min="5" max="5" width="15.7109375" style="1" customWidth="1"/>
    <col min="6" max="6" width="11" style="1" customWidth="1"/>
    <col min="7" max="7" width="7.85546875" style="1" customWidth="1"/>
    <col min="8" max="8" width="7.28515625" style="1" customWidth="1"/>
    <col min="9" max="9" width="9.85546875" style="1" customWidth="1"/>
    <col min="10" max="10" width="9.28515625" style="1" customWidth="1"/>
    <col min="11" max="13" width="9.140625" style="1"/>
    <col min="14" max="14" width="9.5703125" style="1" customWidth="1"/>
    <col min="15" max="15" width="11.5703125" style="1" customWidth="1"/>
    <col min="16" max="16384" width="9.140625" style="1"/>
  </cols>
  <sheetData>
    <row r="1" spans="1:14" ht="12.75" x14ac:dyDescent="0.2">
      <c r="F1" s="132" t="s">
        <v>84</v>
      </c>
      <c r="G1" s="132"/>
      <c r="H1" s="132"/>
      <c r="I1" s="132"/>
      <c r="J1" s="132"/>
    </row>
    <row r="2" spans="1:14" ht="12" x14ac:dyDescent="0.2">
      <c r="A2" s="125" t="s">
        <v>94</v>
      </c>
      <c r="B2" s="125"/>
      <c r="C2" s="125"/>
      <c r="D2" s="125"/>
      <c r="E2" s="125"/>
      <c r="F2" s="133" t="s">
        <v>85</v>
      </c>
      <c r="G2" s="133"/>
      <c r="H2" s="133"/>
      <c r="I2" s="133"/>
      <c r="J2" s="133"/>
      <c r="K2" s="98"/>
      <c r="L2" s="98"/>
      <c r="M2" s="98"/>
      <c r="N2" s="98"/>
    </row>
    <row r="3" spans="1:14" ht="12" x14ac:dyDescent="0.2">
      <c r="A3" s="125" t="s">
        <v>13</v>
      </c>
      <c r="B3" s="125"/>
      <c r="C3" s="125"/>
      <c r="D3" s="125"/>
      <c r="E3" s="125"/>
      <c r="F3" s="133" t="s">
        <v>89</v>
      </c>
      <c r="G3" s="133"/>
      <c r="H3" s="133"/>
      <c r="I3" s="133"/>
      <c r="J3" s="133"/>
      <c r="K3" s="25"/>
      <c r="L3" s="25"/>
      <c r="M3" s="25"/>
      <c r="N3" s="25"/>
    </row>
    <row r="4" spans="1:14" ht="12" x14ac:dyDescent="0.2">
      <c r="A4" s="125" t="s">
        <v>2</v>
      </c>
      <c r="B4" s="125"/>
      <c r="C4" s="125"/>
      <c r="D4" s="125"/>
      <c r="E4" s="125"/>
      <c r="F4" s="133">
        <v>90101</v>
      </c>
      <c r="G4" s="133"/>
      <c r="H4" s="133"/>
      <c r="I4" s="133"/>
      <c r="J4" s="133"/>
      <c r="K4" s="25"/>
      <c r="L4" s="25"/>
      <c r="M4" s="25"/>
      <c r="N4" s="25"/>
    </row>
    <row r="5" spans="1:14" ht="12" x14ac:dyDescent="0.2">
      <c r="A5" s="125" t="s">
        <v>14</v>
      </c>
      <c r="B5" s="125"/>
      <c r="C5" s="125"/>
      <c r="D5" s="125"/>
      <c r="E5" s="125"/>
      <c r="F5" s="134">
        <v>42736</v>
      </c>
      <c r="G5" s="134"/>
      <c r="H5" s="134"/>
      <c r="I5" s="134"/>
      <c r="J5" s="134"/>
      <c r="K5" s="25"/>
      <c r="L5" s="25"/>
      <c r="M5" s="25"/>
      <c r="N5" s="25"/>
    </row>
    <row r="6" spans="1:14" ht="12" x14ac:dyDescent="0.2">
      <c r="A6" s="125" t="s">
        <v>0</v>
      </c>
      <c r="B6" s="125"/>
      <c r="C6" s="125"/>
      <c r="D6" s="125"/>
      <c r="E6" s="125"/>
      <c r="F6" s="133">
        <v>2000</v>
      </c>
      <c r="G6" s="133"/>
      <c r="H6" s="133"/>
      <c r="I6" s="133"/>
      <c r="J6" s="133"/>
      <c r="K6" s="3"/>
      <c r="L6" s="3"/>
      <c r="M6" s="3"/>
      <c r="N6" s="3"/>
    </row>
    <row r="7" spans="1:14" ht="12" x14ac:dyDescent="0.2">
      <c r="A7" s="125" t="s">
        <v>1</v>
      </c>
      <c r="B7" s="125"/>
      <c r="C7" s="125"/>
      <c r="D7" s="125"/>
      <c r="E7" s="125"/>
      <c r="F7" s="133">
        <v>0.6</v>
      </c>
      <c r="G7" s="133"/>
      <c r="H7" s="133"/>
      <c r="I7" s="133"/>
      <c r="J7" s="133"/>
      <c r="K7" s="3"/>
      <c r="L7" s="3"/>
      <c r="M7" s="3"/>
      <c r="N7" s="3"/>
    </row>
    <row r="8" spans="1:14" ht="12" x14ac:dyDescent="0.2">
      <c r="A8" s="125" t="s">
        <v>8</v>
      </c>
      <c r="B8" s="125"/>
      <c r="C8" s="125"/>
      <c r="D8" s="125"/>
      <c r="E8" s="125"/>
      <c r="F8" s="133" t="s">
        <v>48</v>
      </c>
      <c r="G8" s="133"/>
      <c r="H8" s="133"/>
      <c r="I8" s="133"/>
      <c r="J8" s="133"/>
      <c r="K8" s="3"/>
      <c r="L8" s="3"/>
      <c r="M8" s="3"/>
      <c r="N8" s="3"/>
    </row>
    <row r="9" spans="1:14" ht="12" x14ac:dyDescent="0.2">
      <c r="A9" s="125" t="s">
        <v>21</v>
      </c>
      <c r="B9" s="125"/>
      <c r="C9" s="125"/>
      <c r="D9" s="125"/>
      <c r="E9" s="125"/>
      <c r="F9" s="133">
        <v>100000</v>
      </c>
      <c r="G9" s="133"/>
      <c r="H9" s="133"/>
      <c r="I9" s="133"/>
      <c r="J9" s="133"/>
      <c r="K9" s="3"/>
      <c r="L9" s="3"/>
      <c r="M9" s="3"/>
      <c r="N9" s="3"/>
    </row>
    <row r="10" spans="1:14" ht="12" x14ac:dyDescent="0.2">
      <c r="A10" s="125" t="s">
        <v>16</v>
      </c>
      <c r="B10" s="125"/>
      <c r="C10" s="125"/>
      <c r="D10" s="125"/>
      <c r="E10" s="125"/>
      <c r="F10" s="133" t="s">
        <v>31</v>
      </c>
      <c r="G10" s="133"/>
      <c r="H10" s="133"/>
      <c r="I10" s="133"/>
      <c r="J10" s="133"/>
      <c r="K10" s="3"/>
      <c r="L10" s="3"/>
      <c r="M10" s="3"/>
      <c r="N10" s="3"/>
    </row>
    <row r="11" spans="1:14" ht="12" x14ac:dyDescent="0.2">
      <c r="A11" s="139" t="s">
        <v>90</v>
      </c>
      <c r="B11" s="139"/>
      <c r="C11" s="139"/>
      <c r="D11" s="139"/>
      <c r="E11" s="139"/>
      <c r="F11" s="140">
        <v>42794</v>
      </c>
      <c r="G11" s="141"/>
      <c r="H11" s="141"/>
      <c r="I11" s="141"/>
      <c r="J11" s="142"/>
      <c r="K11" s="3"/>
      <c r="L11" s="3"/>
      <c r="M11" s="3"/>
      <c r="N11" s="3"/>
    </row>
    <row r="12" spans="1:14" ht="12.75" thickBo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ht="12" x14ac:dyDescent="0.2">
      <c r="A13" s="66"/>
      <c r="B13" s="67"/>
      <c r="C13" s="68"/>
      <c r="D13" s="68"/>
      <c r="E13" s="68" t="s">
        <v>72</v>
      </c>
      <c r="F13" s="68"/>
      <c r="G13" s="68"/>
      <c r="H13" s="68"/>
      <c r="I13" s="68"/>
      <c r="J13" s="68"/>
      <c r="K13" s="69"/>
      <c r="L13" s="69"/>
      <c r="M13" s="69"/>
      <c r="N13" s="70"/>
    </row>
    <row r="14" spans="1:14" ht="12" x14ac:dyDescent="0.2">
      <c r="A14" s="99"/>
      <c r="B14" s="100"/>
      <c r="C14" s="100"/>
      <c r="D14" s="101" t="s">
        <v>73</v>
      </c>
      <c r="E14" s="102"/>
      <c r="F14" s="102"/>
      <c r="G14" s="102"/>
      <c r="H14" s="102"/>
      <c r="I14" s="102"/>
      <c r="J14" s="103"/>
      <c r="K14" s="103"/>
      <c r="L14" s="103"/>
      <c r="M14" s="103"/>
      <c r="N14" s="104"/>
    </row>
    <row r="15" spans="1:14" ht="12" x14ac:dyDescent="0.2">
      <c r="A15" s="99"/>
      <c r="B15" s="100"/>
      <c r="C15" s="100"/>
      <c r="D15" s="101" t="s">
        <v>74</v>
      </c>
      <c r="E15" s="102"/>
      <c r="F15" s="102"/>
      <c r="G15" s="102"/>
      <c r="H15" s="102"/>
      <c r="I15" s="102"/>
      <c r="J15" s="103"/>
      <c r="K15" s="103"/>
      <c r="L15" s="103"/>
      <c r="M15" s="103"/>
      <c r="N15" s="104"/>
    </row>
    <row r="16" spans="1:14" ht="12" x14ac:dyDescent="0.2">
      <c r="A16" s="105"/>
      <c r="B16" s="100"/>
      <c r="C16" s="100"/>
      <c r="D16" s="100" t="s">
        <v>75</v>
      </c>
      <c r="E16" s="102"/>
      <c r="F16" s="102"/>
      <c r="G16" s="102"/>
      <c r="H16" s="102"/>
      <c r="I16" s="102"/>
      <c r="J16" s="103"/>
      <c r="K16" s="103"/>
      <c r="L16" s="103"/>
      <c r="M16" s="103"/>
      <c r="N16" s="104"/>
    </row>
    <row r="17" spans="1:15" ht="12" x14ac:dyDescent="0.2">
      <c r="A17" s="73"/>
      <c r="B17" s="71"/>
      <c r="C17" s="71"/>
      <c r="D17" s="71"/>
      <c r="E17" s="72"/>
      <c r="F17" s="72"/>
      <c r="G17" s="72"/>
      <c r="H17" s="72"/>
      <c r="I17" s="72"/>
      <c r="J17" s="25"/>
      <c r="K17" s="25"/>
      <c r="L17" s="25"/>
      <c r="M17" s="25"/>
      <c r="N17" s="32"/>
    </row>
    <row r="18" spans="1:15" ht="12.75" x14ac:dyDescent="0.2">
      <c r="A18" s="74"/>
      <c r="B18" s="2"/>
      <c r="C18" s="2"/>
      <c r="D18" s="121" t="s">
        <v>76</v>
      </c>
      <c r="E18" s="121"/>
      <c r="F18" s="106">
        <v>800</v>
      </c>
      <c r="G18" s="135" t="s">
        <v>86</v>
      </c>
      <c r="H18" s="136"/>
      <c r="I18" s="136"/>
      <c r="J18" s="2"/>
      <c r="K18" s="25"/>
      <c r="L18" s="25"/>
      <c r="M18" s="25"/>
      <c r="N18" s="77"/>
    </row>
    <row r="19" spans="1:15" ht="12.75" x14ac:dyDescent="0.2">
      <c r="A19" s="74"/>
      <c r="B19" s="2"/>
      <c r="C19" s="2"/>
      <c r="D19" s="121" t="s">
        <v>77</v>
      </c>
      <c r="E19" s="121"/>
      <c r="F19" s="106">
        <v>2</v>
      </c>
      <c r="G19" s="137" t="s">
        <v>87</v>
      </c>
      <c r="H19" s="121"/>
      <c r="I19" s="138"/>
      <c r="J19" s="108">
        <f>Calculator!P36</f>
        <v>45</v>
      </c>
      <c r="K19" s="25"/>
      <c r="L19" s="25"/>
      <c r="M19" s="78"/>
      <c r="N19" s="32"/>
    </row>
    <row r="20" spans="1:15" ht="12.75" x14ac:dyDescent="0.2">
      <c r="A20" s="74"/>
      <c r="B20" s="2"/>
      <c r="C20" s="2"/>
      <c r="D20" s="121" t="s">
        <v>78</v>
      </c>
      <c r="E20" s="121"/>
      <c r="F20" s="106">
        <v>90</v>
      </c>
      <c r="G20" s="122" t="s">
        <v>88</v>
      </c>
      <c r="H20" s="123"/>
      <c r="I20" s="124"/>
      <c r="J20" s="80">
        <f>E47</f>
        <v>30</v>
      </c>
      <c r="K20" s="25"/>
      <c r="L20" s="25"/>
      <c r="M20" s="78"/>
      <c r="N20" s="32"/>
    </row>
    <row r="21" spans="1:15" ht="13.5" thickBot="1" x14ac:dyDescent="0.25">
      <c r="A21" s="81"/>
      <c r="B21" s="82"/>
      <c r="C21" s="82"/>
      <c r="D21" s="83"/>
      <c r="E21" s="83"/>
      <c r="F21" s="84"/>
      <c r="G21" s="85"/>
      <c r="H21" s="85"/>
      <c r="I21" s="86"/>
      <c r="J21" s="87"/>
      <c r="K21" s="88"/>
      <c r="L21" s="88"/>
      <c r="M21" s="89"/>
      <c r="N21" s="90"/>
    </row>
    <row r="22" spans="1:15" ht="12.75" x14ac:dyDescent="0.2">
      <c r="A22" s="2"/>
      <c r="B22" s="2"/>
      <c r="C22" s="2"/>
      <c r="D22" s="75"/>
      <c r="E22" s="75"/>
      <c r="F22" s="91"/>
      <c r="G22" s="79"/>
      <c r="H22" s="79"/>
      <c r="I22" s="92"/>
      <c r="J22" s="65"/>
      <c r="K22" s="25"/>
      <c r="L22" s="25"/>
      <c r="M22" s="78"/>
      <c r="N22" s="2"/>
    </row>
    <row r="23" spans="1:15" ht="12" x14ac:dyDescent="0.2">
      <c r="A23" s="125" t="s">
        <v>9</v>
      </c>
      <c r="B23" s="125"/>
      <c r="C23" s="125"/>
      <c r="D23" s="125"/>
      <c r="E23" s="125"/>
      <c r="F23" s="126" t="s">
        <v>41</v>
      </c>
      <c r="G23" s="127"/>
      <c r="H23" s="127"/>
      <c r="I23" s="127"/>
      <c r="J23" s="128"/>
    </row>
    <row r="24" spans="1:15" ht="12" x14ac:dyDescent="0.2">
      <c r="A24" s="125" t="s">
        <v>22</v>
      </c>
      <c r="B24" s="125"/>
      <c r="C24" s="125"/>
      <c r="D24" s="125"/>
      <c r="E24" s="125"/>
      <c r="F24" s="64">
        <v>0</v>
      </c>
      <c r="G24" s="129" t="s">
        <v>7</v>
      </c>
      <c r="H24" s="130"/>
      <c r="I24" s="130"/>
      <c r="J24" s="131"/>
    </row>
    <row r="25" spans="1:15" ht="12" x14ac:dyDescent="0.2">
      <c r="A25" s="125" t="s">
        <v>6</v>
      </c>
      <c r="B25" s="125"/>
      <c r="C25" s="125"/>
      <c r="D25" s="125"/>
      <c r="E25" s="125"/>
      <c r="F25" s="64">
        <v>0</v>
      </c>
      <c r="G25" s="125" t="s">
        <v>7</v>
      </c>
      <c r="H25" s="125"/>
      <c r="I25" s="125"/>
      <c r="J25" s="125"/>
    </row>
    <row r="26" spans="1:15" ht="12" x14ac:dyDescent="0.2">
      <c r="A26" s="71"/>
      <c r="B26" s="71"/>
      <c r="C26" s="71"/>
      <c r="D26" s="71"/>
      <c r="E26" s="72"/>
      <c r="F26" s="71"/>
      <c r="G26" s="71"/>
      <c r="H26" s="71"/>
      <c r="I26" s="71"/>
      <c r="J26" s="3"/>
    </row>
    <row r="27" spans="1:15" ht="12" x14ac:dyDescent="0.2">
      <c r="A27" s="71"/>
      <c r="B27" s="94" t="s">
        <v>79</v>
      </c>
      <c r="C27" s="94"/>
      <c r="D27" s="94"/>
      <c r="E27" s="94"/>
      <c r="F27" s="94"/>
      <c r="G27" s="94"/>
      <c r="H27" s="72"/>
      <c r="I27" s="72"/>
      <c r="J27" s="72"/>
    </row>
    <row r="28" spans="1:15" ht="12" x14ac:dyDescent="0.2">
      <c r="A28" s="71"/>
      <c r="B28" s="143" t="s">
        <v>80</v>
      </c>
      <c r="C28" s="143"/>
      <c r="D28" s="95" t="s">
        <v>81</v>
      </c>
      <c r="E28" s="96"/>
      <c r="F28" s="76">
        <v>0</v>
      </c>
      <c r="G28" s="93" t="s">
        <v>82</v>
      </c>
      <c r="H28" s="63">
        <f>MMULT(F28,2000)</f>
        <v>0</v>
      </c>
      <c r="I28" s="3" t="s">
        <v>83</v>
      </c>
    </row>
    <row r="29" spans="1:15" ht="12" x14ac:dyDescent="0.2">
      <c r="J29" s="3"/>
      <c r="K29" s="3"/>
      <c r="L29" s="3"/>
      <c r="M29" s="3"/>
      <c r="N29" s="3"/>
    </row>
    <row r="30" spans="1:15" ht="12.75" thickBot="1" x14ac:dyDescent="0.25">
      <c r="A30" s="125" t="s">
        <v>10</v>
      </c>
      <c r="B30" s="125"/>
      <c r="C30" s="97">
        <v>42705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5" ht="11.25" x14ac:dyDescent="0.2">
      <c r="A31" s="144" t="s">
        <v>25</v>
      </c>
      <c r="B31" s="145"/>
      <c r="C31" s="145"/>
      <c r="D31" s="145"/>
      <c r="E31" s="145"/>
      <c r="F31" s="145"/>
      <c r="G31" s="146"/>
      <c r="I31" s="144" t="s">
        <v>25</v>
      </c>
      <c r="J31" s="145"/>
      <c r="K31" s="145"/>
      <c r="L31" s="145"/>
      <c r="M31" s="145"/>
      <c r="N31" s="145"/>
      <c r="O31" s="146"/>
    </row>
    <row r="32" spans="1:15" ht="11.25" x14ac:dyDescent="0.2">
      <c r="A32" s="6"/>
      <c r="B32" s="7" t="s">
        <v>18</v>
      </c>
      <c r="C32" s="5">
        <f>F4</f>
        <v>90101</v>
      </c>
      <c r="D32" s="8"/>
      <c r="E32" s="7" t="s">
        <v>19</v>
      </c>
      <c r="F32" s="9">
        <f xml:space="preserve"> F5</f>
        <v>42736</v>
      </c>
      <c r="G32" s="10"/>
      <c r="I32" s="6"/>
      <c r="J32" s="7" t="s">
        <v>18</v>
      </c>
      <c r="K32" s="5">
        <f>F4</f>
        <v>90101</v>
      </c>
      <c r="L32" s="8"/>
      <c r="M32" s="7" t="s">
        <v>19</v>
      </c>
      <c r="N32" s="9">
        <f xml:space="preserve"> F5</f>
        <v>42736</v>
      </c>
      <c r="O32" s="10"/>
    </row>
    <row r="33" spans="1:15" ht="11.25" x14ac:dyDescent="0.2">
      <c r="A33" s="6"/>
      <c r="B33" s="7"/>
      <c r="C33" s="11"/>
      <c r="D33" s="8"/>
      <c r="E33" s="7"/>
      <c r="F33" s="12"/>
      <c r="G33" s="10"/>
      <c r="I33" s="6"/>
      <c r="J33" s="7"/>
      <c r="K33" s="11"/>
      <c r="L33" s="8"/>
      <c r="M33" s="7"/>
      <c r="N33" s="12"/>
      <c r="O33" s="10"/>
    </row>
    <row r="34" spans="1:15" ht="12.75" customHeight="1" x14ac:dyDescent="0.2">
      <c r="A34" s="147" t="str">
        <f>F2</f>
        <v>JAMES SMITH DAIRY BEEF GROWER</v>
      </c>
      <c r="B34" s="148"/>
      <c r="C34" s="148"/>
      <c r="D34" s="148"/>
      <c r="E34" s="26" t="s">
        <v>51</v>
      </c>
      <c r="F34" s="26"/>
      <c r="G34" s="27"/>
      <c r="I34" s="147" t="str">
        <f>F2</f>
        <v>JAMES SMITH DAIRY BEEF GROWER</v>
      </c>
      <c r="J34" s="148"/>
      <c r="K34" s="148"/>
      <c r="L34" s="148"/>
      <c r="M34" s="26" t="s">
        <v>51</v>
      </c>
      <c r="N34" s="26"/>
      <c r="O34" s="27"/>
    </row>
    <row r="35" spans="1:15" ht="11.25" x14ac:dyDescent="0.2">
      <c r="A35" s="149" t="s">
        <v>23</v>
      </c>
      <c r="B35" s="150"/>
      <c r="C35" s="150"/>
      <c r="D35" s="150"/>
      <c r="E35" s="150"/>
      <c r="F35" s="150"/>
      <c r="G35" s="151"/>
      <c r="I35" s="149" t="s">
        <v>23</v>
      </c>
      <c r="J35" s="150"/>
      <c r="K35" s="150"/>
      <c r="L35" s="150"/>
      <c r="M35" s="150"/>
      <c r="N35" s="150"/>
      <c r="O35" s="151"/>
    </row>
    <row r="36" spans="1:15" ht="11.25" x14ac:dyDescent="0.2">
      <c r="A36" s="152" t="s">
        <v>42</v>
      </c>
      <c r="B36" s="153"/>
      <c r="C36" s="153"/>
      <c r="D36" s="153"/>
      <c r="E36" s="153"/>
      <c r="F36" s="153"/>
      <c r="G36" s="154"/>
      <c r="I36" s="152" t="s">
        <v>42</v>
      </c>
      <c r="J36" s="153"/>
      <c r="K36" s="153"/>
      <c r="L36" s="153"/>
      <c r="M36" s="153"/>
      <c r="N36" s="153"/>
      <c r="O36" s="154"/>
    </row>
    <row r="37" spans="1:15" ht="11.25" x14ac:dyDescent="0.2">
      <c r="A37" s="115"/>
      <c r="B37" s="116"/>
      <c r="C37" s="116"/>
      <c r="D37" s="116"/>
      <c r="E37" s="116"/>
      <c r="F37" s="116"/>
      <c r="G37" s="117"/>
      <c r="I37" s="115"/>
      <c r="J37" s="116"/>
      <c r="K37" s="116"/>
      <c r="L37" s="116"/>
      <c r="M37" s="116"/>
      <c r="N37" s="116"/>
      <c r="O37" s="117"/>
    </row>
    <row r="38" spans="1:15" ht="11.25" customHeight="1" x14ac:dyDescent="0.15">
      <c r="A38" s="118" t="s">
        <v>96</v>
      </c>
      <c r="B38" s="119"/>
      <c r="C38" s="119"/>
      <c r="D38" s="119"/>
      <c r="E38" s="119"/>
      <c r="F38" s="119"/>
      <c r="G38" s="120"/>
      <c r="I38" s="118" t="s">
        <v>96</v>
      </c>
      <c r="J38" s="119"/>
      <c r="K38" s="119"/>
      <c r="L38" s="119"/>
      <c r="M38" s="119"/>
      <c r="N38" s="119"/>
      <c r="O38" s="120"/>
    </row>
    <row r="39" spans="1:15" ht="11.25" customHeight="1" x14ac:dyDescent="0.15">
      <c r="A39" s="118"/>
      <c r="B39" s="119"/>
      <c r="C39" s="119"/>
      <c r="D39" s="119"/>
      <c r="E39" s="119"/>
      <c r="F39" s="119"/>
      <c r="G39" s="120"/>
      <c r="I39" s="118"/>
      <c r="J39" s="119"/>
      <c r="K39" s="119"/>
      <c r="L39" s="119"/>
      <c r="M39" s="119"/>
      <c r="N39" s="119"/>
      <c r="O39" s="120"/>
    </row>
    <row r="40" spans="1:15" ht="12" x14ac:dyDescent="0.2">
      <c r="A40" s="155"/>
      <c r="B40" s="156"/>
      <c r="C40" s="11"/>
      <c r="D40" s="111" t="s">
        <v>92</v>
      </c>
      <c r="E40" s="160">
        <f>F11</f>
        <v>42794</v>
      </c>
      <c r="F40" s="160"/>
      <c r="G40" s="161"/>
      <c r="I40" s="155"/>
      <c r="J40" s="156"/>
      <c r="K40" s="11"/>
      <c r="L40" s="111" t="s">
        <v>92</v>
      </c>
      <c r="M40" s="160">
        <f>F11</f>
        <v>42794</v>
      </c>
      <c r="N40" s="160"/>
      <c r="O40" s="161"/>
    </row>
    <row r="41" spans="1:15" ht="11.25" x14ac:dyDescent="0.2">
      <c r="A41" s="13" t="str">
        <f>"Formula #"&amp;F3</f>
        <v>Formula #SMITH BEEF Dec 16</v>
      </c>
      <c r="B41" s="7"/>
      <c r="C41" s="11"/>
      <c r="D41" s="2"/>
      <c r="E41" s="8"/>
      <c r="F41" s="8"/>
      <c r="G41" s="10"/>
      <c r="I41" s="13" t="str">
        <f>"Formula #"&amp;F3</f>
        <v>Formula #SMITH BEEF Dec 16</v>
      </c>
      <c r="J41" s="7"/>
      <c r="K41" s="11"/>
      <c r="L41" s="2"/>
      <c r="M41" s="8"/>
      <c r="N41" s="8"/>
      <c r="O41" s="10"/>
    </row>
    <row r="42" spans="1:15" ht="11.25" x14ac:dyDescent="0.2">
      <c r="A42" s="157" t="s">
        <v>40</v>
      </c>
      <c r="B42" s="158"/>
      <c r="C42" s="158"/>
      <c r="D42" s="158"/>
      <c r="E42" s="158"/>
      <c r="F42" s="158"/>
      <c r="G42" s="159"/>
      <c r="I42" s="157" t="s">
        <v>40</v>
      </c>
      <c r="J42" s="158"/>
      <c r="K42" s="158"/>
      <c r="L42" s="158"/>
      <c r="M42" s="158"/>
      <c r="N42" s="158"/>
      <c r="O42" s="159"/>
    </row>
    <row r="43" spans="1:15" ht="11.25" x14ac:dyDescent="0.2">
      <c r="A43" s="6" t="s">
        <v>49</v>
      </c>
      <c r="B43" s="14"/>
      <c r="C43" s="14"/>
      <c r="D43" s="14"/>
      <c r="E43" s="8"/>
      <c r="F43" s="8"/>
      <c r="G43" s="10"/>
      <c r="I43" s="6" t="s">
        <v>49</v>
      </c>
      <c r="J43" s="14"/>
      <c r="K43" s="14"/>
      <c r="L43" s="14"/>
      <c r="M43" s="8"/>
      <c r="N43" s="8"/>
      <c r="O43" s="10"/>
    </row>
    <row r="44" spans="1:15" ht="11.25" x14ac:dyDescent="0.2">
      <c r="A44" s="6" t="s">
        <v>50</v>
      </c>
      <c r="B44" s="14"/>
      <c r="C44" s="14"/>
      <c r="D44" s="14"/>
      <c r="E44" s="8"/>
      <c r="F44" s="8"/>
      <c r="G44" s="10"/>
      <c r="I44" s="6" t="s">
        <v>50</v>
      </c>
      <c r="J44" s="14"/>
      <c r="K44" s="14"/>
      <c r="L44" s="14"/>
      <c r="M44" s="8"/>
      <c r="N44" s="8"/>
      <c r="O44" s="10"/>
    </row>
    <row r="45" spans="1:15" ht="11.25" x14ac:dyDescent="0.2">
      <c r="A45" s="6"/>
      <c r="B45" s="14"/>
      <c r="C45" s="14"/>
      <c r="D45" s="14"/>
      <c r="E45" s="8"/>
      <c r="F45" s="8"/>
      <c r="G45" s="10"/>
      <c r="I45" s="6"/>
      <c r="J45" s="14"/>
      <c r="K45" s="14"/>
      <c r="L45" s="14"/>
      <c r="M45" s="8"/>
      <c r="N45" s="8"/>
      <c r="O45" s="10"/>
    </row>
    <row r="46" spans="1:15" ht="11.25" x14ac:dyDescent="0.2">
      <c r="A46" s="157" t="s">
        <v>4</v>
      </c>
      <c r="B46" s="158"/>
      <c r="C46" s="158"/>
      <c r="D46" s="158"/>
      <c r="E46" s="158"/>
      <c r="F46" s="158"/>
      <c r="G46" s="159"/>
      <c r="I46" s="157" t="s">
        <v>4</v>
      </c>
      <c r="J46" s="158"/>
      <c r="K46" s="158"/>
      <c r="L46" s="158"/>
      <c r="M46" s="158"/>
      <c r="N46" s="158"/>
      <c r="O46" s="159"/>
    </row>
    <row r="47" spans="1:15" ht="11.25" x14ac:dyDescent="0.2">
      <c r="A47" s="13" t="s">
        <v>71</v>
      </c>
      <c r="B47" s="11"/>
      <c r="C47" s="11"/>
      <c r="D47" s="8"/>
      <c r="E47" s="15">
        <f>E48*2</f>
        <v>30</v>
      </c>
      <c r="F47" s="8" t="s">
        <v>3</v>
      </c>
      <c r="G47" s="10"/>
      <c r="I47" s="13" t="s">
        <v>71</v>
      </c>
      <c r="J47" s="11"/>
      <c r="K47" s="11"/>
      <c r="L47" s="8"/>
      <c r="M47" s="15">
        <f>M48*2</f>
        <v>30</v>
      </c>
      <c r="N47" s="8" t="s">
        <v>3</v>
      </c>
      <c r="O47" s="10"/>
    </row>
    <row r="48" spans="1:15" ht="11.25" x14ac:dyDescent="0.2">
      <c r="A48" s="13"/>
      <c r="B48" s="11"/>
      <c r="C48" s="8"/>
      <c r="D48" s="8"/>
      <c r="E48" s="15">
        <f>F9/2*F7/F6+F24/2*F25/F6</f>
        <v>15</v>
      </c>
      <c r="F48" s="8" t="s">
        <v>17</v>
      </c>
      <c r="G48" s="10"/>
      <c r="I48" s="13"/>
      <c r="J48" s="11"/>
      <c r="K48" s="8"/>
      <c r="L48" s="8"/>
      <c r="M48" s="15">
        <f>F9/2*F7/F6+F24/2*F25/F6</f>
        <v>15</v>
      </c>
      <c r="N48" s="8" t="s">
        <v>17</v>
      </c>
      <c r="O48" s="10"/>
    </row>
    <row r="49" spans="1:15" ht="11.25" x14ac:dyDescent="0.2">
      <c r="A49" s="13"/>
      <c r="B49" s="11"/>
      <c r="C49" s="8"/>
      <c r="D49" s="8"/>
      <c r="E49" s="15"/>
      <c r="F49" s="8"/>
      <c r="G49" s="10"/>
      <c r="I49" s="13"/>
      <c r="J49" s="11"/>
      <c r="K49" s="8"/>
      <c r="L49" s="8"/>
      <c r="M49" s="15"/>
      <c r="N49" s="8"/>
      <c r="O49" s="10"/>
    </row>
    <row r="50" spans="1:15" ht="11.25" x14ac:dyDescent="0.2">
      <c r="A50" s="157" t="s">
        <v>20</v>
      </c>
      <c r="B50" s="158"/>
      <c r="C50" s="158"/>
      <c r="D50" s="158"/>
      <c r="E50" s="158"/>
      <c r="F50" s="158"/>
      <c r="G50" s="159"/>
      <c r="I50" s="157" t="s">
        <v>20</v>
      </c>
      <c r="J50" s="158"/>
      <c r="K50" s="158"/>
      <c r="L50" s="158"/>
      <c r="M50" s="158"/>
      <c r="N50" s="158"/>
      <c r="O50" s="159"/>
    </row>
    <row r="51" spans="1:15" ht="11.25" customHeight="1" x14ac:dyDescent="0.15">
      <c r="A51" s="173" t="s">
        <v>91</v>
      </c>
      <c r="B51" s="174"/>
      <c r="C51" s="174"/>
      <c r="D51" s="174"/>
      <c r="E51" s="174"/>
      <c r="F51" s="174"/>
      <c r="G51" s="175"/>
      <c r="I51" s="173" t="s">
        <v>91</v>
      </c>
      <c r="J51" s="174"/>
      <c r="K51" s="174"/>
      <c r="L51" s="174"/>
      <c r="M51" s="174"/>
      <c r="N51" s="174"/>
      <c r="O51" s="175"/>
    </row>
    <row r="52" spans="1:15" ht="12.75" customHeight="1" x14ac:dyDescent="0.15">
      <c r="A52" s="118"/>
      <c r="B52" s="119"/>
      <c r="C52" s="119"/>
      <c r="D52" s="119"/>
      <c r="E52" s="119"/>
      <c r="F52" s="119"/>
      <c r="G52" s="120"/>
      <c r="I52" s="118"/>
      <c r="J52" s="119"/>
      <c r="K52" s="119"/>
      <c r="L52" s="119"/>
      <c r="M52" s="119"/>
      <c r="N52" s="119"/>
      <c r="O52" s="120"/>
    </row>
    <row r="53" spans="1:15" ht="11.25" x14ac:dyDescent="0.2">
      <c r="A53" s="74"/>
      <c r="B53" s="2"/>
      <c r="C53" s="2"/>
      <c r="D53" s="2"/>
      <c r="E53" s="8"/>
      <c r="F53" s="8"/>
      <c r="G53" s="10"/>
      <c r="I53" s="74"/>
      <c r="J53" s="2"/>
      <c r="K53" s="2"/>
      <c r="L53" s="2"/>
      <c r="M53" s="8"/>
      <c r="N53" s="8"/>
      <c r="O53" s="10"/>
    </row>
    <row r="54" spans="1:15" ht="11.25" x14ac:dyDescent="0.2">
      <c r="A54" s="13"/>
      <c r="B54" s="11" t="str">
        <f>ROUND(50/E48,2)&amp;" pounds of this supplement will medicate 100 pounds of body weight."</f>
        <v>3.33 pounds of this supplement will medicate 100 pounds of body weight.</v>
      </c>
      <c r="C54" s="18"/>
      <c r="D54" s="8"/>
      <c r="E54" s="8"/>
      <c r="F54" s="8"/>
      <c r="G54" s="10"/>
      <c r="I54" s="13"/>
      <c r="J54" s="11" t="str">
        <f>ROUND(50/M48,2)&amp;" pounds of this supplement will medicate 100 pounds of body weight."</f>
        <v>3.33 pounds of this supplement will medicate 100 pounds of body weight.</v>
      </c>
      <c r="K54" s="18"/>
      <c r="L54" s="8"/>
      <c r="M54" s="8"/>
      <c r="N54" s="8"/>
      <c r="O54" s="10"/>
    </row>
    <row r="55" spans="1:15" ht="11.25" x14ac:dyDescent="0.2">
      <c r="A55" s="4"/>
      <c r="B55" s="5"/>
      <c r="C55" s="28" t="s">
        <v>43</v>
      </c>
      <c r="D55" s="28" t="s">
        <v>44</v>
      </c>
      <c r="E55" s="30" t="s">
        <v>46</v>
      </c>
      <c r="F55" s="2"/>
      <c r="G55" s="32"/>
      <c r="I55" s="4"/>
      <c r="J55" s="5"/>
      <c r="K55" s="28" t="s">
        <v>43</v>
      </c>
      <c r="L55" s="28" t="s">
        <v>44</v>
      </c>
      <c r="M55" s="30" t="s">
        <v>46</v>
      </c>
      <c r="N55" s="2"/>
      <c r="O55" s="32"/>
    </row>
    <row r="56" spans="1:15" ht="11.25" x14ac:dyDescent="0.2">
      <c r="A56" s="4"/>
      <c r="B56" s="5"/>
      <c r="C56" s="29" t="s">
        <v>5</v>
      </c>
      <c r="D56" s="29" t="s">
        <v>45</v>
      </c>
      <c r="E56" s="31" t="s">
        <v>47</v>
      </c>
      <c r="F56" s="2"/>
      <c r="G56" s="32"/>
      <c r="I56" s="4"/>
      <c r="J56" s="5"/>
      <c r="K56" s="29" t="s">
        <v>5</v>
      </c>
      <c r="L56" s="29" t="s">
        <v>45</v>
      </c>
      <c r="M56" s="31" t="s">
        <v>47</v>
      </c>
      <c r="N56" s="2"/>
      <c r="O56" s="32"/>
    </row>
    <row r="57" spans="1:15" ht="11.25" x14ac:dyDescent="0.2">
      <c r="A57" s="4"/>
      <c r="B57" s="5"/>
      <c r="C57" s="16">
        <v>700</v>
      </c>
      <c r="D57" s="16">
        <f t="shared" ref="D57:D63" si="0">C57*0.5</f>
        <v>350</v>
      </c>
      <c r="E57" s="17">
        <f>D57/E48</f>
        <v>23.333333333333332</v>
      </c>
      <c r="F57" s="2"/>
      <c r="G57" s="32"/>
      <c r="I57" s="4"/>
      <c r="J57" s="5"/>
      <c r="K57" s="16">
        <v>700</v>
      </c>
      <c r="L57" s="16">
        <f t="shared" ref="L57:L63" si="1">K57*0.5</f>
        <v>350</v>
      </c>
      <c r="M57" s="17">
        <f>L57/M48</f>
        <v>23.333333333333332</v>
      </c>
      <c r="N57" s="2"/>
      <c r="O57" s="32"/>
    </row>
    <row r="58" spans="1:15" ht="11.25" x14ac:dyDescent="0.2">
      <c r="A58" s="4"/>
      <c r="B58" s="5"/>
      <c r="C58" s="16">
        <v>800</v>
      </c>
      <c r="D58" s="16">
        <f t="shared" si="0"/>
        <v>400</v>
      </c>
      <c r="E58" s="17">
        <f>D58/E48</f>
        <v>26.666666666666668</v>
      </c>
      <c r="F58" s="2"/>
      <c r="G58" s="32"/>
      <c r="I58" s="4"/>
      <c r="J58" s="5"/>
      <c r="K58" s="16">
        <v>800</v>
      </c>
      <c r="L58" s="16">
        <f t="shared" si="1"/>
        <v>400</v>
      </c>
      <c r="M58" s="17">
        <f>L58/M48</f>
        <v>26.666666666666668</v>
      </c>
      <c r="N58" s="2"/>
      <c r="O58" s="32"/>
    </row>
    <row r="59" spans="1:15" ht="11.25" x14ac:dyDescent="0.2">
      <c r="A59" s="4"/>
      <c r="B59" s="5"/>
      <c r="C59" s="16">
        <v>900</v>
      </c>
      <c r="D59" s="16">
        <f t="shared" si="0"/>
        <v>450</v>
      </c>
      <c r="E59" s="17">
        <f>D59/E48</f>
        <v>30</v>
      </c>
      <c r="F59" s="2"/>
      <c r="G59" s="32"/>
      <c r="I59" s="4"/>
      <c r="J59" s="5"/>
      <c r="K59" s="16">
        <v>900</v>
      </c>
      <c r="L59" s="16">
        <f t="shared" si="1"/>
        <v>450</v>
      </c>
      <c r="M59" s="17">
        <f>L59/M48</f>
        <v>30</v>
      </c>
      <c r="N59" s="2"/>
      <c r="O59" s="32"/>
    </row>
    <row r="60" spans="1:15" ht="11.25" x14ac:dyDescent="0.2">
      <c r="A60" s="4"/>
      <c r="B60" s="5"/>
      <c r="C60" s="16">
        <v>1000</v>
      </c>
      <c r="D60" s="16">
        <f t="shared" si="0"/>
        <v>500</v>
      </c>
      <c r="E60" s="17">
        <f>D60/E48</f>
        <v>33.333333333333336</v>
      </c>
      <c r="F60" s="2"/>
      <c r="G60" s="32"/>
      <c r="I60" s="4"/>
      <c r="J60" s="5"/>
      <c r="K60" s="16">
        <v>1000</v>
      </c>
      <c r="L60" s="16">
        <f t="shared" si="1"/>
        <v>500</v>
      </c>
      <c r="M60" s="17">
        <f>L60/M48</f>
        <v>33.333333333333336</v>
      </c>
      <c r="N60" s="2"/>
      <c r="O60" s="32"/>
    </row>
    <row r="61" spans="1:15" ht="11.25" x14ac:dyDescent="0.2">
      <c r="A61" s="4"/>
      <c r="B61" s="5"/>
      <c r="C61" s="16">
        <v>1100</v>
      </c>
      <c r="D61" s="16">
        <f t="shared" si="0"/>
        <v>550</v>
      </c>
      <c r="E61" s="17">
        <f>D61/E48</f>
        <v>36.666666666666664</v>
      </c>
      <c r="F61" s="2"/>
      <c r="G61" s="32"/>
      <c r="I61" s="4"/>
      <c r="J61" s="5"/>
      <c r="K61" s="16">
        <v>1100</v>
      </c>
      <c r="L61" s="16">
        <f t="shared" si="1"/>
        <v>550</v>
      </c>
      <c r="M61" s="17">
        <f>L61/M48</f>
        <v>36.666666666666664</v>
      </c>
      <c r="N61" s="2"/>
      <c r="O61" s="32"/>
    </row>
    <row r="62" spans="1:15" ht="11.25" x14ac:dyDescent="0.2">
      <c r="A62" s="4"/>
      <c r="B62" s="5"/>
      <c r="C62" s="16">
        <v>1200</v>
      </c>
      <c r="D62" s="16">
        <f t="shared" si="0"/>
        <v>600</v>
      </c>
      <c r="E62" s="17">
        <f>D62/E48</f>
        <v>40</v>
      </c>
      <c r="F62" s="2"/>
      <c r="G62" s="32"/>
      <c r="I62" s="4"/>
      <c r="J62" s="5"/>
      <c r="K62" s="16">
        <v>1200</v>
      </c>
      <c r="L62" s="16">
        <f t="shared" si="1"/>
        <v>600</v>
      </c>
      <c r="M62" s="17">
        <f>L62/M48</f>
        <v>40</v>
      </c>
      <c r="N62" s="2"/>
      <c r="O62" s="32"/>
    </row>
    <row r="63" spans="1:15" ht="11.25" x14ac:dyDescent="0.2">
      <c r="A63" s="4"/>
      <c r="B63" s="5"/>
      <c r="C63" s="16">
        <v>1300</v>
      </c>
      <c r="D63" s="16">
        <f t="shared" si="0"/>
        <v>650</v>
      </c>
      <c r="E63" s="17">
        <f>D63/E48</f>
        <v>43.333333333333336</v>
      </c>
      <c r="F63" s="2"/>
      <c r="G63" s="32"/>
      <c r="I63" s="4"/>
      <c r="J63" s="5"/>
      <c r="K63" s="16">
        <v>1300</v>
      </c>
      <c r="L63" s="16">
        <f t="shared" si="1"/>
        <v>650</v>
      </c>
      <c r="M63" s="17">
        <f>L63/M48</f>
        <v>43.333333333333336</v>
      </c>
      <c r="N63" s="2"/>
      <c r="O63" s="32"/>
    </row>
    <row r="64" spans="1:15" ht="11.25" x14ac:dyDescent="0.2">
      <c r="A64" s="4"/>
      <c r="B64" s="5"/>
      <c r="C64" s="5"/>
      <c r="D64" s="5"/>
      <c r="E64" s="112"/>
      <c r="F64" s="2"/>
      <c r="G64" s="32"/>
      <c r="I64" s="4"/>
      <c r="J64" s="5"/>
      <c r="K64" s="5"/>
      <c r="L64" s="5"/>
      <c r="M64" s="112"/>
      <c r="N64" s="2"/>
      <c r="O64" s="32"/>
    </row>
    <row r="65" spans="1:15" ht="12" x14ac:dyDescent="0.2">
      <c r="A65" s="114"/>
      <c r="C65" s="113"/>
      <c r="D65" s="111" t="s">
        <v>93</v>
      </c>
      <c r="E65" s="160">
        <f>F11</f>
        <v>42794</v>
      </c>
      <c r="F65" s="160"/>
      <c r="G65" s="32"/>
      <c r="I65" s="4"/>
      <c r="J65" s="5"/>
      <c r="K65" s="113"/>
      <c r="L65" s="111" t="s">
        <v>93</v>
      </c>
      <c r="M65" s="162">
        <f>F11</f>
        <v>42794</v>
      </c>
      <c r="N65" s="162"/>
      <c r="O65" s="163"/>
    </row>
    <row r="66" spans="1:15" ht="11.25" x14ac:dyDescent="0.2">
      <c r="A66" s="109"/>
      <c r="B66" s="19"/>
      <c r="C66" s="110"/>
      <c r="D66" s="19"/>
      <c r="E66" s="19"/>
      <c r="F66" s="19"/>
      <c r="G66" s="20"/>
      <c r="I66" s="13"/>
      <c r="J66" s="8"/>
      <c r="K66" s="18"/>
      <c r="L66" s="8"/>
      <c r="M66" s="8"/>
      <c r="N66" s="8"/>
      <c r="O66" s="10"/>
    </row>
    <row r="67" spans="1:15" ht="11.25" x14ac:dyDescent="0.2">
      <c r="A67" s="157" t="s">
        <v>15</v>
      </c>
      <c r="B67" s="158"/>
      <c r="C67" s="158"/>
      <c r="D67" s="158"/>
      <c r="E67" s="158"/>
      <c r="F67" s="158"/>
      <c r="G67" s="159"/>
      <c r="I67" s="157" t="s">
        <v>15</v>
      </c>
      <c r="J67" s="158"/>
      <c r="K67" s="158"/>
      <c r="L67" s="158"/>
      <c r="M67" s="158"/>
      <c r="N67" s="158"/>
      <c r="O67" s="159"/>
    </row>
    <row r="68" spans="1:15" ht="12" customHeight="1" x14ac:dyDescent="0.15">
      <c r="A68" s="164" t="s">
        <v>95</v>
      </c>
      <c r="B68" s="165"/>
      <c r="C68" s="165"/>
      <c r="D68" s="165"/>
      <c r="E68" s="165"/>
      <c r="F68" s="165"/>
      <c r="G68" s="166"/>
      <c r="I68" s="164" t="s">
        <v>95</v>
      </c>
      <c r="J68" s="165"/>
      <c r="K68" s="165"/>
      <c r="L68" s="165"/>
      <c r="M68" s="165"/>
      <c r="N68" s="165"/>
      <c r="O68" s="166"/>
    </row>
    <row r="69" spans="1:15" ht="12" customHeight="1" x14ac:dyDescent="0.15">
      <c r="A69" s="167"/>
      <c r="B69" s="168"/>
      <c r="C69" s="168"/>
      <c r="D69" s="168"/>
      <c r="E69" s="168"/>
      <c r="F69" s="168"/>
      <c r="G69" s="169"/>
      <c r="I69" s="167"/>
      <c r="J69" s="168"/>
      <c r="K69" s="168"/>
      <c r="L69" s="168"/>
      <c r="M69" s="168"/>
      <c r="N69" s="168"/>
      <c r="O69" s="169"/>
    </row>
    <row r="70" spans="1:15" ht="12" customHeight="1" x14ac:dyDescent="0.15">
      <c r="A70" s="170"/>
      <c r="B70" s="171"/>
      <c r="C70" s="171"/>
      <c r="D70" s="171"/>
      <c r="E70" s="171"/>
      <c r="F70" s="171"/>
      <c r="G70" s="172"/>
      <c r="I70" s="170"/>
      <c r="J70" s="171"/>
      <c r="K70" s="171"/>
      <c r="L70" s="171"/>
      <c r="M70" s="171"/>
      <c r="N70" s="171"/>
      <c r="O70" s="172"/>
    </row>
    <row r="71" spans="1:15" ht="11.25" x14ac:dyDescent="0.2">
      <c r="A71" s="152" t="s">
        <v>12</v>
      </c>
      <c r="B71" s="153"/>
      <c r="C71" s="153"/>
      <c r="D71" s="153"/>
      <c r="E71" s="153"/>
      <c r="F71" s="153"/>
      <c r="G71" s="154"/>
      <c r="I71" s="152" t="s">
        <v>12</v>
      </c>
      <c r="J71" s="153"/>
      <c r="K71" s="153"/>
      <c r="L71" s="153"/>
      <c r="M71" s="153"/>
      <c r="N71" s="153"/>
      <c r="O71" s="154"/>
    </row>
    <row r="72" spans="1:15" ht="11.25" x14ac:dyDescent="0.2">
      <c r="A72" s="152" t="str">
        <f>F10</f>
        <v>BLUE BIRD FEED MILL, ANY CITY, ANY STATE 55555</v>
      </c>
      <c r="B72" s="153"/>
      <c r="C72" s="153"/>
      <c r="D72" s="153"/>
      <c r="E72" s="153"/>
      <c r="F72" s="153"/>
      <c r="G72" s="154"/>
      <c r="I72" s="152" t="str">
        <f>F10</f>
        <v>BLUE BIRD FEED MILL, ANY CITY, ANY STATE 55555</v>
      </c>
      <c r="J72" s="153"/>
      <c r="K72" s="153"/>
      <c r="L72" s="153"/>
      <c r="M72" s="153"/>
      <c r="N72" s="153"/>
      <c r="O72" s="154"/>
    </row>
    <row r="73" spans="1:15" ht="11.25" x14ac:dyDescent="0.2">
      <c r="A73" s="6"/>
      <c r="B73" s="8"/>
      <c r="C73" s="8"/>
      <c r="D73" s="11"/>
      <c r="E73" s="8"/>
      <c r="F73" s="8"/>
      <c r="G73" s="10"/>
      <c r="I73" s="6"/>
      <c r="J73" s="8"/>
      <c r="K73" s="8"/>
      <c r="L73" s="11"/>
      <c r="M73" s="8"/>
      <c r="N73" s="8"/>
      <c r="O73" s="10"/>
    </row>
    <row r="74" spans="1:15" ht="11.25" x14ac:dyDescent="0.2">
      <c r="A74" s="152" t="s">
        <v>26</v>
      </c>
      <c r="B74" s="153"/>
      <c r="C74" s="153"/>
      <c r="D74" s="153"/>
      <c r="E74" s="153"/>
      <c r="F74" s="153"/>
      <c r="G74" s="154"/>
      <c r="I74" s="152" t="s">
        <v>26</v>
      </c>
      <c r="J74" s="153"/>
      <c r="K74" s="153"/>
      <c r="L74" s="153"/>
      <c r="M74" s="153"/>
      <c r="N74" s="153"/>
      <c r="O74" s="154"/>
    </row>
    <row r="75" spans="1:15" ht="12" thickBot="1" x14ac:dyDescent="0.25">
      <c r="A75" s="21"/>
      <c r="B75" s="22"/>
      <c r="C75" s="22"/>
      <c r="D75" s="22"/>
      <c r="E75" s="22"/>
      <c r="F75" s="23" t="s">
        <v>24</v>
      </c>
      <c r="G75" s="24">
        <f>C30</f>
        <v>42705</v>
      </c>
      <c r="I75" s="21"/>
      <c r="J75" s="22"/>
      <c r="K75" s="22"/>
      <c r="L75" s="22"/>
      <c r="M75" s="22"/>
      <c r="N75" s="23" t="s">
        <v>24</v>
      </c>
      <c r="O75" s="24">
        <f>C30</f>
        <v>42705</v>
      </c>
    </row>
    <row r="80" spans="1:15" ht="12" x14ac:dyDescent="0.2">
      <c r="A80" s="176" t="s">
        <v>32</v>
      </c>
      <c r="B80" s="176"/>
      <c r="C80" s="176"/>
      <c r="D80" s="176"/>
      <c r="E80" s="176"/>
      <c r="F80" s="176"/>
    </row>
    <row r="81" spans="1:6" ht="12" x14ac:dyDescent="0.2">
      <c r="A81" s="125" t="s">
        <v>33</v>
      </c>
      <c r="B81" s="125"/>
      <c r="C81" s="125"/>
      <c r="D81" s="177" t="str">
        <f>F2</f>
        <v>JAMES SMITH DAIRY BEEF GROWER</v>
      </c>
      <c r="E81" s="177"/>
      <c r="F81" s="177"/>
    </row>
    <row r="82" spans="1:6" ht="12" x14ac:dyDescent="0.2">
      <c r="A82" s="125" t="s">
        <v>34</v>
      </c>
      <c r="B82" s="125"/>
      <c r="C82" s="125"/>
      <c r="D82" s="177" t="str">
        <f>F3</f>
        <v>SMITH BEEF Dec 16</v>
      </c>
      <c r="E82" s="177"/>
      <c r="F82" s="177"/>
    </row>
    <row r="83" spans="1:6" ht="12" x14ac:dyDescent="0.2">
      <c r="A83" s="125" t="s">
        <v>35</v>
      </c>
      <c r="B83" s="125"/>
      <c r="C83" s="125"/>
      <c r="D83" s="177" t="str">
        <f>F8</f>
        <v>BLUE BIRD CTC 50</v>
      </c>
      <c r="E83" s="177"/>
      <c r="F83" s="177"/>
    </row>
    <row r="84" spans="1:6" ht="12" x14ac:dyDescent="0.2">
      <c r="A84" s="125" t="s">
        <v>36</v>
      </c>
      <c r="B84" s="125"/>
      <c r="C84" s="125"/>
      <c r="D84" s="177">
        <f>F9</f>
        <v>100000</v>
      </c>
      <c r="E84" s="177"/>
      <c r="F84" s="177"/>
    </row>
    <row r="85" spans="1:6" ht="12" x14ac:dyDescent="0.2">
      <c r="A85" s="125" t="s">
        <v>37</v>
      </c>
      <c r="B85" s="125"/>
      <c r="C85" s="125"/>
      <c r="D85" s="177">
        <f>F7</f>
        <v>0.6</v>
      </c>
      <c r="E85" s="177"/>
      <c r="F85" s="177"/>
    </row>
    <row r="86" spans="1:6" ht="12" x14ac:dyDescent="0.2">
      <c r="A86" s="125" t="s">
        <v>38</v>
      </c>
      <c r="B86" s="125"/>
      <c r="C86" s="125"/>
      <c r="D86" s="177">
        <f>F6</f>
        <v>2000</v>
      </c>
      <c r="E86" s="177"/>
      <c r="F86" s="177"/>
    </row>
    <row r="87" spans="1:6" ht="12" x14ac:dyDescent="0.2">
      <c r="A87" s="125" t="s">
        <v>39</v>
      </c>
      <c r="B87" s="125"/>
      <c r="C87" s="125"/>
      <c r="D87" s="177">
        <f>F4</f>
        <v>90101</v>
      </c>
      <c r="E87" s="177"/>
      <c r="F87" s="177"/>
    </row>
    <row r="88" spans="1:6" ht="12" x14ac:dyDescent="0.2">
      <c r="A88" s="3"/>
      <c r="B88" s="3"/>
      <c r="C88" s="3"/>
      <c r="D88" s="3"/>
      <c r="E88" s="3"/>
      <c r="F88" s="3"/>
    </row>
  </sheetData>
  <sheetProtection algorithmName="SHA-512" hashValue="LWpyXRAZ91BCleFiI92+b1hhPJHUqD9fzfQm7R7s0J3RNWjtj89hyidPxlDS/Sot71JwFPupshltKn+IJgNWvQ==" saltValue="jsbdEEevo9gCnklvJFVb6g==" spinCount="100000" sheet="1" objects="1" scenarios="1"/>
  <mergeCells count="84">
    <mergeCell ref="A87:C87"/>
    <mergeCell ref="D87:F87"/>
    <mergeCell ref="A83:C83"/>
    <mergeCell ref="D83:F83"/>
    <mergeCell ref="A84:C84"/>
    <mergeCell ref="D84:F84"/>
    <mergeCell ref="A85:C85"/>
    <mergeCell ref="D85:F85"/>
    <mergeCell ref="A81:C81"/>
    <mergeCell ref="D81:F81"/>
    <mergeCell ref="A82:C82"/>
    <mergeCell ref="D82:F82"/>
    <mergeCell ref="A86:C86"/>
    <mergeCell ref="D86:F86"/>
    <mergeCell ref="A72:G72"/>
    <mergeCell ref="I72:O72"/>
    <mergeCell ref="A74:G74"/>
    <mergeCell ref="I74:O74"/>
    <mergeCell ref="A80:F80"/>
    <mergeCell ref="A50:G50"/>
    <mergeCell ref="I50:O50"/>
    <mergeCell ref="A67:G67"/>
    <mergeCell ref="I67:O67"/>
    <mergeCell ref="A71:G71"/>
    <mergeCell ref="I71:O71"/>
    <mergeCell ref="E65:F65"/>
    <mergeCell ref="M65:O65"/>
    <mergeCell ref="A68:G70"/>
    <mergeCell ref="I68:O70"/>
    <mergeCell ref="A51:G52"/>
    <mergeCell ref="I51:O52"/>
    <mergeCell ref="A42:G42"/>
    <mergeCell ref="I42:O42"/>
    <mergeCell ref="A46:G46"/>
    <mergeCell ref="I46:O46"/>
    <mergeCell ref="E40:G40"/>
    <mergeCell ref="M40:O40"/>
    <mergeCell ref="A35:G35"/>
    <mergeCell ref="I35:O35"/>
    <mergeCell ref="A36:G36"/>
    <mergeCell ref="I36:O36"/>
    <mergeCell ref="A40:B40"/>
    <mergeCell ref="I40:J40"/>
    <mergeCell ref="A10:E10"/>
    <mergeCell ref="F10:J10"/>
    <mergeCell ref="D18:E18"/>
    <mergeCell ref="G18:I18"/>
    <mergeCell ref="D19:E19"/>
    <mergeCell ref="G19:I19"/>
    <mergeCell ref="A11:E11"/>
    <mergeCell ref="F11:J11"/>
    <mergeCell ref="A7:E7"/>
    <mergeCell ref="F7:J7"/>
    <mergeCell ref="A8:E8"/>
    <mergeCell ref="F8:J8"/>
    <mergeCell ref="A9:E9"/>
    <mergeCell ref="F9:J9"/>
    <mergeCell ref="A4:E4"/>
    <mergeCell ref="F4:J4"/>
    <mergeCell ref="A5:E5"/>
    <mergeCell ref="F5:J5"/>
    <mergeCell ref="A6:E6"/>
    <mergeCell ref="F6:J6"/>
    <mergeCell ref="F1:J1"/>
    <mergeCell ref="A2:E2"/>
    <mergeCell ref="F2:J2"/>
    <mergeCell ref="A3:E3"/>
    <mergeCell ref="F3:J3"/>
    <mergeCell ref="A38:G39"/>
    <mergeCell ref="I38:O39"/>
    <mergeCell ref="D20:E20"/>
    <mergeCell ref="G20:I20"/>
    <mergeCell ref="A23:E23"/>
    <mergeCell ref="F23:J23"/>
    <mergeCell ref="A24:E24"/>
    <mergeCell ref="G24:J24"/>
    <mergeCell ref="A25:E25"/>
    <mergeCell ref="G25:J25"/>
    <mergeCell ref="B28:C28"/>
    <mergeCell ref="A30:B30"/>
    <mergeCell ref="A31:G31"/>
    <mergeCell ref="I31:O31"/>
    <mergeCell ref="A34:D34"/>
    <mergeCell ref="I34:L34"/>
  </mergeCells>
  <dataValidations count="1">
    <dataValidation type="date" operator="lessThan" showInputMessage="1" showErrorMessage="1" errorTitle="Invalid Expiration Date" error="A VFD feed may not be fed past the expiration date of the veterinarian-issued VFD. Please enter a valid date." promptTitle="VFD Expiration Date Required" prompt="Enter the expiration date printed on the veterinarian's veterinary feed directive document." sqref="F11:J11">
      <formula1>F5+183</formula1>
    </dataValidation>
  </dataValidations>
  <printOptions horizontalCentered="1" verticalCentered="1"/>
  <pageMargins left="0.7" right="0.7" top="0.75" bottom="0.75" header="0.3" footer="0.3"/>
  <pageSetup scale="85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workbookViewId="0">
      <selection activeCell="B7" sqref="B7"/>
    </sheetView>
  </sheetViews>
  <sheetFormatPr defaultRowHeight="12.75" x14ac:dyDescent="0.2"/>
  <sheetData>
    <row r="1" spans="1:11" x14ac:dyDescent="0.2">
      <c r="A1" t="s">
        <v>27</v>
      </c>
    </row>
    <row r="3" spans="1:11" x14ac:dyDescent="0.2">
      <c r="A3" t="s">
        <v>28</v>
      </c>
      <c r="E3" t="s">
        <v>28</v>
      </c>
      <c r="I3" t="s">
        <v>28</v>
      </c>
    </row>
    <row r="4" spans="1:11" x14ac:dyDescent="0.2">
      <c r="A4" t="s">
        <v>29</v>
      </c>
      <c r="B4" s="178" t="str">
        <f>'Label Template'!F2</f>
        <v>JAMES SMITH DAIRY BEEF GROWER</v>
      </c>
      <c r="C4" s="178"/>
      <c r="E4" t="s">
        <v>29</v>
      </c>
      <c r="F4" s="178" t="str">
        <f>$B$4</f>
        <v>JAMES SMITH DAIRY BEEF GROWER</v>
      </c>
      <c r="G4" s="178"/>
      <c r="I4" t="s">
        <v>29</v>
      </c>
      <c r="J4" s="178" t="str">
        <f>$B$4</f>
        <v>JAMES SMITH DAIRY BEEF GROWER</v>
      </c>
      <c r="K4" s="178"/>
    </row>
    <row r="5" spans="1:11" x14ac:dyDescent="0.2">
      <c r="A5" t="s">
        <v>30</v>
      </c>
      <c r="B5" s="179">
        <f>'Label Template'!F5</f>
        <v>42736</v>
      </c>
      <c r="C5" s="179"/>
      <c r="E5" t="s">
        <v>30</v>
      </c>
      <c r="F5" s="179">
        <f>$B$5</f>
        <v>42736</v>
      </c>
      <c r="G5" s="179"/>
      <c r="I5" t="s">
        <v>30</v>
      </c>
      <c r="J5" s="179">
        <f>$B$5</f>
        <v>42736</v>
      </c>
      <c r="K5" s="179"/>
    </row>
    <row r="6" spans="1:11" x14ac:dyDescent="0.2">
      <c r="A6" t="s">
        <v>11</v>
      </c>
      <c r="B6" s="178">
        <f>'Label Template'!F4</f>
        <v>90101</v>
      </c>
      <c r="C6" s="178"/>
      <c r="E6" t="s">
        <v>11</v>
      </c>
      <c r="F6" s="178">
        <f>$B$6</f>
        <v>90101</v>
      </c>
      <c r="G6" s="178"/>
      <c r="I6" t="s">
        <v>11</v>
      </c>
      <c r="J6" s="178">
        <f>$B$6</f>
        <v>90101</v>
      </c>
      <c r="K6" s="178"/>
    </row>
    <row r="9" spans="1:11" x14ac:dyDescent="0.2">
      <c r="A9" t="s">
        <v>28</v>
      </c>
      <c r="E9" t="s">
        <v>28</v>
      </c>
      <c r="I9" t="s">
        <v>28</v>
      </c>
    </row>
    <row r="10" spans="1:11" x14ac:dyDescent="0.2">
      <c r="A10" t="s">
        <v>29</v>
      </c>
      <c r="B10" s="178" t="str">
        <f>$B$4</f>
        <v>JAMES SMITH DAIRY BEEF GROWER</v>
      </c>
      <c r="C10" s="178"/>
      <c r="E10" t="s">
        <v>29</v>
      </c>
      <c r="F10" s="178" t="str">
        <f>$B$4</f>
        <v>JAMES SMITH DAIRY BEEF GROWER</v>
      </c>
      <c r="G10" s="178"/>
      <c r="I10" t="s">
        <v>29</v>
      </c>
      <c r="J10" s="178" t="str">
        <f>$B$4</f>
        <v>JAMES SMITH DAIRY BEEF GROWER</v>
      </c>
      <c r="K10" s="178"/>
    </row>
    <row r="11" spans="1:11" x14ac:dyDescent="0.2">
      <c r="A11" t="s">
        <v>30</v>
      </c>
      <c r="B11" s="179">
        <f>$B$5</f>
        <v>42736</v>
      </c>
      <c r="C11" s="179"/>
      <c r="E11" t="s">
        <v>30</v>
      </c>
      <c r="F11" s="179">
        <f>$B$5</f>
        <v>42736</v>
      </c>
      <c r="G11" s="179"/>
      <c r="I11" t="s">
        <v>30</v>
      </c>
      <c r="J11" s="179">
        <f>$B$5</f>
        <v>42736</v>
      </c>
      <c r="K11" s="179"/>
    </row>
    <row r="12" spans="1:11" x14ac:dyDescent="0.2">
      <c r="A12" t="s">
        <v>11</v>
      </c>
      <c r="B12" s="178">
        <f>$B$6</f>
        <v>90101</v>
      </c>
      <c r="C12" s="178"/>
      <c r="E12" t="s">
        <v>11</v>
      </c>
      <c r="F12" s="178">
        <f>$B$6</f>
        <v>90101</v>
      </c>
      <c r="G12" s="178"/>
      <c r="I12" t="s">
        <v>11</v>
      </c>
      <c r="J12" s="178">
        <f>$B$6</f>
        <v>90101</v>
      </c>
      <c r="K12" s="178"/>
    </row>
    <row r="15" spans="1:11" x14ac:dyDescent="0.2">
      <c r="A15" t="s">
        <v>28</v>
      </c>
      <c r="E15" t="s">
        <v>28</v>
      </c>
      <c r="I15" t="s">
        <v>28</v>
      </c>
    </row>
    <row r="16" spans="1:11" x14ac:dyDescent="0.2">
      <c r="A16" t="s">
        <v>29</v>
      </c>
      <c r="B16" s="178" t="str">
        <f>$B$4</f>
        <v>JAMES SMITH DAIRY BEEF GROWER</v>
      </c>
      <c r="C16" s="178"/>
      <c r="E16" t="s">
        <v>29</v>
      </c>
      <c r="F16" s="178" t="str">
        <f>$B$4</f>
        <v>JAMES SMITH DAIRY BEEF GROWER</v>
      </c>
      <c r="G16" s="178"/>
      <c r="I16" t="s">
        <v>29</v>
      </c>
      <c r="J16" s="178" t="str">
        <f>$B$4</f>
        <v>JAMES SMITH DAIRY BEEF GROWER</v>
      </c>
      <c r="K16" s="178"/>
    </row>
    <row r="17" spans="1:11" x14ac:dyDescent="0.2">
      <c r="A17" t="s">
        <v>30</v>
      </c>
      <c r="B17" s="179">
        <f>$B$5</f>
        <v>42736</v>
      </c>
      <c r="C17" s="179"/>
      <c r="E17" t="s">
        <v>30</v>
      </c>
      <c r="F17" s="179">
        <f>$B$5</f>
        <v>42736</v>
      </c>
      <c r="G17" s="179"/>
      <c r="I17" t="s">
        <v>30</v>
      </c>
      <c r="J17" s="179">
        <f>$B$5</f>
        <v>42736</v>
      </c>
      <c r="K17" s="179"/>
    </row>
    <row r="18" spans="1:11" x14ac:dyDescent="0.2">
      <c r="A18" t="s">
        <v>11</v>
      </c>
      <c r="B18" s="178">
        <f>$B$6</f>
        <v>90101</v>
      </c>
      <c r="C18" s="178"/>
      <c r="E18" t="s">
        <v>11</v>
      </c>
      <c r="F18" s="178">
        <f>$B$6</f>
        <v>90101</v>
      </c>
      <c r="G18" s="178"/>
      <c r="I18" t="s">
        <v>11</v>
      </c>
      <c r="J18" s="178">
        <f>$B$6</f>
        <v>90101</v>
      </c>
      <c r="K18" s="178"/>
    </row>
    <row r="21" spans="1:11" x14ac:dyDescent="0.2">
      <c r="A21" t="s">
        <v>28</v>
      </c>
      <c r="E21" t="s">
        <v>28</v>
      </c>
      <c r="I21" t="s">
        <v>28</v>
      </c>
    </row>
    <row r="22" spans="1:11" x14ac:dyDescent="0.2">
      <c r="A22" t="s">
        <v>29</v>
      </c>
      <c r="B22" s="178" t="str">
        <f>$B$4</f>
        <v>JAMES SMITH DAIRY BEEF GROWER</v>
      </c>
      <c r="C22" s="178"/>
      <c r="E22" t="s">
        <v>29</v>
      </c>
      <c r="F22" s="178" t="str">
        <f>$B$4</f>
        <v>JAMES SMITH DAIRY BEEF GROWER</v>
      </c>
      <c r="G22" s="178"/>
      <c r="I22" t="s">
        <v>29</v>
      </c>
      <c r="J22" s="178" t="str">
        <f>$B$4</f>
        <v>JAMES SMITH DAIRY BEEF GROWER</v>
      </c>
      <c r="K22" s="178"/>
    </row>
    <row r="23" spans="1:11" x14ac:dyDescent="0.2">
      <c r="A23" t="s">
        <v>30</v>
      </c>
      <c r="B23" s="179">
        <f>$B$5</f>
        <v>42736</v>
      </c>
      <c r="C23" s="179"/>
      <c r="E23" t="s">
        <v>30</v>
      </c>
      <c r="F23" s="179">
        <f>$B$5</f>
        <v>42736</v>
      </c>
      <c r="G23" s="179"/>
      <c r="I23" t="s">
        <v>30</v>
      </c>
      <c r="J23" s="179">
        <f>$B$5</f>
        <v>42736</v>
      </c>
      <c r="K23" s="179"/>
    </row>
    <row r="24" spans="1:11" x14ac:dyDescent="0.2">
      <c r="A24" t="s">
        <v>11</v>
      </c>
      <c r="B24" s="178">
        <f>$B$6</f>
        <v>90101</v>
      </c>
      <c r="C24" s="178"/>
      <c r="E24" t="s">
        <v>11</v>
      </c>
      <c r="F24" s="178">
        <f>$B$6</f>
        <v>90101</v>
      </c>
      <c r="G24" s="178"/>
      <c r="I24" t="s">
        <v>11</v>
      </c>
      <c r="J24" s="178">
        <f>$B$6</f>
        <v>90101</v>
      </c>
      <c r="K24" s="178"/>
    </row>
    <row r="26" spans="1:11" x14ac:dyDescent="0.2">
      <c r="A26" t="s">
        <v>28</v>
      </c>
      <c r="E26" t="s">
        <v>28</v>
      </c>
      <c r="I26" t="s">
        <v>28</v>
      </c>
    </row>
    <row r="27" spans="1:11" x14ac:dyDescent="0.2">
      <c r="A27" t="s">
        <v>29</v>
      </c>
      <c r="B27" s="178" t="str">
        <f>$B$4</f>
        <v>JAMES SMITH DAIRY BEEF GROWER</v>
      </c>
      <c r="C27" s="178"/>
      <c r="E27" t="s">
        <v>29</v>
      </c>
      <c r="F27" s="178" t="str">
        <f>$B$4</f>
        <v>JAMES SMITH DAIRY BEEF GROWER</v>
      </c>
      <c r="G27" s="178"/>
      <c r="I27" t="s">
        <v>29</v>
      </c>
      <c r="J27" s="178" t="str">
        <f>$B$4</f>
        <v>JAMES SMITH DAIRY BEEF GROWER</v>
      </c>
      <c r="K27" s="178"/>
    </row>
    <row r="28" spans="1:11" x14ac:dyDescent="0.2">
      <c r="A28" t="s">
        <v>30</v>
      </c>
      <c r="B28" s="179">
        <f>$B$5</f>
        <v>42736</v>
      </c>
      <c r="C28" s="179"/>
      <c r="E28" t="s">
        <v>30</v>
      </c>
      <c r="F28" s="179">
        <f>$B$5</f>
        <v>42736</v>
      </c>
      <c r="G28" s="179"/>
      <c r="I28" t="s">
        <v>30</v>
      </c>
      <c r="J28" s="179">
        <f>$B$5</f>
        <v>42736</v>
      </c>
      <c r="K28" s="179"/>
    </row>
    <row r="29" spans="1:11" x14ac:dyDescent="0.2">
      <c r="A29" t="s">
        <v>11</v>
      </c>
      <c r="B29" s="178">
        <f>$B$6</f>
        <v>90101</v>
      </c>
      <c r="C29" s="178"/>
      <c r="E29" t="s">
        <v>11</v>
      </c>
      <c r="F29" s="178">
        <f>$B$6</f>
        <v>90101</v>
      </c>
      <c r="G29" s="178"/>
      <c r="I29" t="s">
        <v>11</v>
      </c>
      <c r="J29" s="178">
        <f>$B$6</f>
        <v>90101</v>
      </c>
      <c r="K29" s="178"/>
    </row>
    <row r="32" spans="1:11" x14ac:dyDescent="0.2">
      <c r="A32" t="s">
        <v>28</v>
      </c>
      <c r="E32" t="s">
        <v>28</v>
      </c>
      <c r="I32" t="s">
        <v>28</v>
      </c>
    </row>
    <row r="33" spans="1:11" x14ac:dyDescent="0.2">
      <c r="A33" t="s">
        <v>29</v>
      </c>
      <c r="B33" s="178" t="str">
        <f>$B$4</f>
        <v>JAMES SMITH DAIRY BEEF GROWER</v>
      </c>
      <c r="C33" s="178"/>
      <c r="E33" t="s">
        <v>29</v>
      </c>
      <c r="F33" s="178" t="str">
        <f>$B$4</f>
        <v>JAMES SMITH DAIRY BEEF GROWER</v>
      </c>
      <c r="G33" s="178"/>
      <c r="I33" t="s">
        <v>29</v>
      </c>
      <c r="J33" s="178" t="str">
        <f>$B$4</f>
        <v>JAMES SMITH DAIRY BEEF GROWER</v>
      </c>
      <c r="K33" s="178"/>
    </row>
    <row r="34" spans="1:11" x14ac:dyDescent="0.2">
      <c r="A34" t="s">
        <v>30</v>
      </c>
      <c r="B34" s="179">
        <f>$B$5</f>
        <v>42736</v>
      </c>
      <c r="C34" s="179"/>
      <c r="E34" t="s">
        <v>30</v>
      </c>
      <c r="F34" s="179">
        <f>$B$5</f>
        <v>42736</v>
      </c>
      <c r="G34" s="179"/>
      <c r="I34" t="s">
        <v>30</v>
      </c>
      <c r="J34" s="179">
        <f>$B$5</f>
        <v>42736</v>
      </c>
      <c r="K34" s="179"/>
    </row>
    <row r="35" spans="1:11" x14ac:dyDescent="0.2">
      <c r="A35" t="s">
        <v>11</v>
      </c>
      <c r="B35" s="178">
        <f>$B$6</f>
        <v>90101</v>
      </c>
      <c r="C35" s="178"/>
      <c r="E35" t="s">
        <v>11</v>
      </c>
      <c r="F35" s="178">
        <f>$B$6</f>
        <v>90101</v>
      </c>
      <c r="G35" s="178"/>
      <c r="I35" t="s">
        <v>11</v>
      </c>
      <c r="J35" s="178">
        <f>$B$6</f>
        <v>90101</v>
      </c>
      <c r="K35" s="178"/>
    </row>
    <row r="38" spans="1:11" x14ac:dyDescent="0.2">
      <c r="A38" t="s">
        <v>28</v>
      </c>
      <c r="E38" t="s">
        <v>28</v>
      </c>
      <c r="I38" t="s">
        <v>28</v>
      </c>
    </row>
    <row r="39" spans="1:11" x14ac:dyDescent="0.2">
      <c r="A39" t="s">
        <v>29</v>
      </c>
      <c r="B39" s="178" t="str">
        <f>$B$4</f>
        <v>JAMES SMITH DAIRY BEEF GROWER</v>
      </c>
      <c r="C39" s="178"/>
      <c r="E39" t="s">
        <v>29</v>
      </c>
      <c r="F39" s="178" t="str">
        <f>$B$4</f>
        <v>JAMES SMITH DAIRY BEEF GROWER</v>
      </c>
      <c r="G39" s="178"/>
      <c r="I39" t="s">
        <v>29</v>
      </c>
      <c r="J39" s="178" t="str">
        <f>$B$4</f>
        <v>JAMES SMITH DAIRY BEEF GROWER</v>
      </c>
      <c r="K39" s="178"/>
    </row>
    <row r="40" spans="1:11" x14ac:dyDescent="0.2">
      <c r="A40" t="s">
        <v>30</v>
      </c>
      <c r="B40" s="179">
        <f>$B$5</f>
        <v>42736</v>
      </c>
      <c r="C40" s="179"/>
      <c r="E40" t="s">
        <v>30</v>
      </c>
      <c r="F40" s="179">
        <f>$B$5</f>
        <v>42736</v>
      </c>
      <c r="G40" s="179"/>
      <c r="I40" t="s">
        <v>30</v>
      </c>
      <c r="J40" s="179">
        <f>$B$5</f>
        <v>42736</v>
      </c>
      <c r="K40" s="179"/>
    </row>
    <row r="41" spans="1:11" x14ac:dyDescent="0.2">
      <c r="A41" t="s">
        <v>11</v>
      </c>
      <c r="B41" s="178">
        <f>$B$6</f>
        <v>90101</v>
      </c>
      <c r="C41" s="178"/>
      <c r="E41" t="s">
        <v>11</v>
      </c>
      <c r="F41" s="178">
        <f>$B$6</f>
        <v>90101</v>
      </c>
      <c r="G41" s="178"/>
      <c r="I41" t="s">
        <v>11</v>
      </c>
      <c r="J41" s="178">
        <f>$B$6</f>
        <v>90101</v>
      </c>
      <c r="K41" s="178"/>
    </row>
    <row r="44" spans="1:11" x14ac:dyDescent="0.2">
      <c r="A44" t="s">
        <v>28</v>
      </c>
      <c r="E44" t="s">
        <v>28</v>
      </c>
      <c r="I44" t="s">
        <v>28</v>
      </c>
    </row>
    <row r="45" spans="1:11" x14ac:dyDescent="0.2">
      <c r="A45" t="s">
        <v>29</v>
      </c>
      <c r="B45" s="178" t="str">
        <f>$B$4</f>
        <v>JAMES SMITH DAIRY BEEF GROWER</v>
      </c>
      <c r="C45" s="178"/>
      <c r="E45" t="s">
        <v>29</v>
      </c>
      <c r="F45" s="178" t="str">
        <f>$B$4</f>
        <v>JAMES SMITH DAIRY BEEF GROWER</v>
      </c>
      <c r="G45" s="178"/>
      <c r="I45" t="s">
        <v>29</v>
      </c>
      <c r="J45" s="178" t="str">
        <f>$B$4</f>
        <v>JAMES SMITH DAIRY BEEF GROWER</v>
      </c>
      <c r="K45" s="178"/>
    </row>
    <row r="46" spans="1:11" x14ac:dyDescent="0.2">
      <c r="A46" t="s">
        <v>30</v>
      </c>
      <c r="B46" s="179">
        <f>$B$5</f>
        <v>42736</v>
      </c>
      <c r="C46" s="179"/>
      <c r="E46" t="s">
        <v>30</v>
      </c>
      <c r="F46" s="179">
        <f>$B$5</f>
        <v>42736</v>
      </c>
      <c r="G46" s="179"/>
      <c r="I46" t="s">
        <v>30</v>
      </c>
      <c r="J46" s="179">
        <f>$B$5</f>
        <v>42736</v>
      </c>
      <c r="K46" s="179"/>
    </row>
    <row r="47" spans="1:11" x14ac:dyDescent="0.2">
      <c r="A47" t="s">
        <v>11</v>
      </c>
      <c r="B47" s="178">
        <f>$B$6</f>
        <v>90101</v>
      </c>
      <c r="C47" s="178"/>
      <c r="E47" t="s">
        <v>11</v>
      </c>
      <c r="F47" s="178">
        <f>$B$6</f>
        <v>90101</v>
      </c>
      <c r="G47" s="178"/>
      <c r="I47" t="s">
        <v>11</v>
      </c>
      <c r="J47" s="178">
        <f>$B$6</f>
        <v>90101</v>
      </c>
      <c r="K47" s="178"/>
    </row>
    <row r="50" spans="1:11" x14ac:dyDescent="0.2">
      <c r="A50" t="s">
        <v>28</v>
      </c>
      <c r="E50" t="s">
        <v>28</v>
      </c>
      <c r="I50" t="s">
        <v>28</v>
      </c>
    </row>
    <row r="51" spans="1:11" x14ac:dyDescent="0.2">
      <c r="A51" t="s">
        <v>29</v>
      </c>
      <c r="B51" s="178" t="str">
        <f>$B$4</f>
        <v>JAMES SMITH DAIRY BEEF GROWER</v>
      </c>
      <c r="C51" s="178"/>
      <c r="E51" t="s">
        <v>29</v>
      </c>
      <c r="F51" s="178" t="str">
        <f>$B$4</f>
        <v>JAMES SMITH DAIRY BEEF GROWER</v>
      </c>
      <c r="G51" s="178"/>
      <c r="I51" t="s">
        <v>29</v>
      </c>
      <c r="J51" s="178" t="str">
        <f>$B$4</f>
        <v>JAMES SMITH DAIRY BEEF GROWER</v>
      </c>
      <c r="K51" s="178"/>
    </row>
    <row r="52" spans="1:11" x14ac:dyDescent="0.2">
      <c r="A52" t="s">
        <v>30</v>
      </c>
      <c r="B52" s="179">
        <f>$B$5</f>
        <v>42736</v>
      </c>
      <c r="C52" s="179"/>
      <c r="E52" t="s">
        <v>30</v>
      </c>
      <c r="F52" s="179">
        <f>$B$5</f>
        <v>42736</v>
      </c>
      <c r="G52" s="179"/>
      <c r="I52" t="s">
        <v>30</v>
      </c>
      <c r="J52" s="179">
        <f>$B$5</f>
        <v>42736</v>
      </c>
      <c r="K52" s="179"/>
    </row>
    <row r="53" spans="1:11" x14ac:dyDescent="0.2">
      <c r="A53" t="s">
        <v>11</v>
      </c>
      <c r="B53" s="178">
        <f>$B$6</f>
        <v>90101</v>
      </c>
      <c r="C53" s="178"/>
      <c r="E53" t="s">
        <v>11</v>
      </c>
      <c r="F53" s="178">
        <f>$B$6</f>
        <v>90101</v>
      </c>
      <c r="G53" s="178"/>
      <c r="I53" t="s">
        <v>11</v>
      </c>
      <c r="J53" s="178">
        <f>$B$6</f>
        <v>90101</v>
      </c>
      <c r="K53" s="178"/>
    </row>
    <row r="56" spans="1:11" x14ac:dyDescent="0.2">
      <c r="A56" t="s">
        <v>28</v>
      </c>
      <c r="E56" t="s">
        <v>28</v>
      </c>
      <c r="I56" t="s">
        <v>28</v>
      </c>
    </row>
    <row r="57" spans="1:11" x14ac:dyDescent="0.2">
      <c r="A57" t="s">
        <v>29</v>
      </c>
      <c r="B57" s="178" t="str">
        <f>$B$4</f>
        <v>JAMES SMITH DAIRY BEEF GROWER</v>
      </c>
      <c r="C57" s="178"/>
      <c r="E57" t="s">
        <v>29</v>
      </c>
      <c r="F57" s="178" t="str">
        <f>$B$4</f>
        <v>JAMES SMITH DAIRY BEEF GROWER</v>
      </c>
      <c r="G57" s="178"/>
      <c r="I57" t="s">
        <v>29</v>
      </c>
      <c r="J57" s="178" t="str">
        <f>$B$4</f>
        <v>JAMES SMITH DAIRY BEEF GROWER</v>
      </c>
      <c r="K57" s="178"/>
    </row>
    <row r="58" spans="1:11" x14ac:dyDescent="0.2">
      <c r="A58" t="s">
        <v>30</v>
      </c>
      <c r="B58" s="179">
        <f>$B$5</f>
        <v>42736</v>
      </c>
      <c r="C58" s="179"/>
      <c r="E58" t="s">
        <v>30</v>
      </c>
      <c r="F58" s="179">
        <f>$B$5</f>
        <v>42736</v>
      </c>
      <c r="G58" s="179"/>
      <c r="I58" t="s">
        <v>30</v>
      </c>
      <c r="J58" s="179">
        <f>$B$5</f>
        <v>42736</v>
      </c>
      <c r="K58" s="179"/>
    </row>
    <row r="59" spans="1:11" x14ac:dyDescent="0.2">
      <c r="A59" t="s">
        <v>11</v>
      </c>
      <c r="B59" s="178">
        <f>$B$6</f>
        <v>90101</v>
      </c>
      <c r="C59" s="178"/>
      <c r="E59" t="s">
        <v>11</v>
      </c>
      <c r="F59" s="178">
        <f>$B$6</f>
        <v>90101</v>
      </c>
      <c r="G59" s="178"/>
      <c r="I59" t="s">
        <v>11</v>
      </c>
      <c r="J59" s="178">
        <f>$B$6</f>
        <v>90101</v>
      </c>
      <c r="K59" s="178"/>
    </row>
  </sheetData>
  <mergeCells count="90">
    <mergeCell ref="B4:C4"/>
    <mergeCell ref="B5:C5"/>
    <mergeCell ref="B6:C6"/>
    <mergeCell ref="B10:C10"/>
    <mergeCell ref="B23:C23"/>
    <mergeCell ref="B24:C24"/>
    <mergeCell ref="B11:C11"/>
    <mergeCell ref="B12:C12"/>
    <mergeCell ref="B16:C16"/>
    <mergeCell ref="B17:C17"/>
    <mergeCell ref="F12:G12"/>
    <mergeCell ref="B18:C18"/>
    <mergeCell ref="F17:G17"/>
    <mergeCell ref="F18:G18"/>
    <mergeCell ref="B22:C22"/>
    <mergeCell ref="F22:G22"/>
    <mergeCell ref="F4:G4"/>
    <mergeCell ref="F5:G5"/>
    <mergeCell ref="F6:G6"/>
    <mergeCell ref="F10:G10"/>
    <mergeCell ref="F11:G11"/>
    <mergeCell ref="F23:G23"/>
    <mergeCell ref="F24:G24"/>
    <mergeCell ref="F27:G27"/>
    <mergeCell ref="F16:G16"/>
    <mergeCell ref="J24:K24"/>
    <mergeCell ref="J23:K23"/>
    <mergeCell ref="J27:K27"/>
    <mergeCell ref="J4:K4"/>
    <mergeCell ref="J5:K5"/>
    <mergeCell ref="J6:K6"/>
    <mergeCell ref="J10:K10"/>
    <mergeCell ref="J11:K11"/>
    <mergeCell ref="J12:K12"/>
    <mergeCell ref="J16:K16"/>
    <mergeCell ref="J17:K17"/>
    <mergeCell ref="J18:K18"/>
    <mergeCell ref="J22:K22"/>
    <mergeCell ref="B27:C27"/>
    <mergeCell ref="B28:C28"/>
    <mergeCell ref="B29:C29"/>
    <mergeCell ref="F28:G28"/>
    <mergeCell ref="F29:G29"/>
    <mergeCell ref="B34:C34"/>
    <mergeCell ref="B35:C35"/>
    <mergeCell ref="B39:C39"/>
    <mergeCell ref="B40:C40"/>
    <mergeCell ref="J28:K28"/>
    <mergeCell ref="J29:K29"/>
    <mergeCell ref="B33:C33"/>
    <mergeCell ref="F33:G33"/>
    <mergeCell ref="J33:K33"/>
    <mergeCell ref="B52:C52"/>
    <mergeCell ref="B53:C53"/>
    <mergeCell ref="B57:C57"/>
    <mergeCell ref="F51:G51"/>
    <mergeCell ref="F52:G52"/>
    <mergeCell ref="F53:G53"/>
    <mergeCell ref="F41:G41"/>
    <mergeCell ref="F47:G47"/>
    <mergeCell ref="F45:G45"/>
    <mergeCell ref="F46:G46"/>
    <mergeCell ref="B51:C51"/>
    <mergeCell ref="B41:C41"/>
    <mergeCell ref="B45:C45"/>
    <mergeCell ref="B46:C46"/>
    <mergeCell ref="B47:C47"/>
    <mergeCell ref="J34:K34"/>
    <mergeCell ref="J35:K35"/>
    <mergeCell ref="J39:K39"/>
    <mergeCell ref="J40:K40"/>
    <mergeCell ref="B58:C58"/>
    <mergeCell ref="J46:K46"/>
    <mergeCell ref="J47:K47"/>
    <mergeCell ref="J51:K51"/>
    <mergeCell ref="J52:K52"/>
    <mergeCell ref="J41:K41"/>
    <mergeCell ref="J45:K45"/>
    <mergeCell ref="J53:K53"/>
    <mergeCell ref="F34:G34"/>
    <mergeCell ref="F35:G35"/>
    <mergeCell ref="F39:G39"/>
    <mergeCell ref="F40:G40"/>
    <mergeCell ref="B59:C59"/>
    <mergeCell ref="F57:G57"/>
    <mergeCell ref="F58:G58"/>
    <mergeCell ref="F59:G59"/>
    <mergeCell ref="J59:K59"/>
    <mergeCell ref="J57:K57"/>
    <mergeCell ref="J58:K58"/>
  </mergeCells>
  <phoneticPr fontId="0" type="noConversion"/>
  <pageMargins left="0.25" right="0.19" top="0.5" bottom="0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D7:S39"/>
  <sheetViews>
    <sheetView zoomScale="90" zoomScaleNormal="90" workbookViewId="0">
      <selection activeCell="C33" sqref="C33"/>
    </sheetView>
  </sheetViews>
  <sheetFormatPr defaultRowHeight="12.75" x14ac:dyDescent="0.2"/>
  <cols>
    <col min="6" max="6" width="6.140625" customWidth="1"/>
    <col min="8" max="8" width="2.5703125" style="33" customWidth="1"/>
    <col min="10" max="10" width="6.140625" customWidth="1"/>
    <col min="15" max="15" width="5.140625" customWidth="1"/>
    <col min="16" max="16" width="11" customWidth="1"/>
    <col min="17" max="17" width="2.5703125" style="33" customWidth="1"/>
    <col min="18" max="18" width="12.28515625" customWidth="1"/>
  </cols>
  <sheetData>
    <row r="7" spans="4:19" ht="13.5" thickBot="1" x14ac:dyDescent="0.25"/>
    <row r="8" spans="4:19" ht="13.5" thickTop="1" x14ac:dyDescent="0.2">
      <c r="D8" s="34"/>
      <c r="E8" s="35"/>
      <c r="F8" s="35"/>
      <c r="G8" s="35"/>
      <c r="H8" s="36"/>
      <c r="I8" s="35"/>
      <c r="J8" s="35"/>
      <c r="K8" s="35"/>
      <c r="L8" s="35"/>
      <c r="M8" s="35"/>
      <c r="N8" s="35"/>
      <c r="O8" s="35"/>
      <c r="P8" s="35"/>
      <c r="Q8" s="36"/>
      <c r="R8" s="35"/>
      <c r="S8" s="37"/>
    </row>
    <row r="9" spans="4:19" x14ac:dyDescent="0.2">
      <c r="D9" s="38"/>
      <c r="E9" s="39"/>
      <c r="F9" s="39"/>
      <c r="G9" s="40" t="s">
        <v>52</v>
      </c>
      <c r="H9" s="41"/>
      <c r="I9" s="42" t="s">
        <v>53</v>
      </c>
      <c r="J9" s="43"/>
      <c r="K9" s="43"/>
      <c r="L9" s="43"/>
      <c r="M9" s="43"/>
      <c r="N9" s="43"/>
      <c r="O9" s="43"/>
      <c r="P9" s="40" t="s">
        <v>54</v>
      </c>
      <c r="Q9" s="41"/>
      <c r="R9" s="42" t="s">
        <v>55</v>
      </c>
      <c r="S9" s="44"/>
    </row>
    <row r="10" spans="4:19" x14ac:dyDescent="0.2">
      <c r="D10" s="38"/>
      <c r="E10" s="39"/>
      <c r="F10" s="39"/>
      <c r="G10" s="180" t="s">
        <v>56</v>
      </c>
      <c r="H10" s="180"/>
      <c r="I10" s="180"/>
      <c r="J10" s="39"/>
      <c r="K10" s="180" t="s">
        <v>57</v>
      </c>
      <c r="L10" s="180"/>
      <c r="M10" s="180"/>
      <c r="N10" s="39"/>
      <c r="O10" s="39"/>
      <c r="P10" s="39"/>
      <c r="Q10" s="46"/>
      <c r="R10" s="39"/>
      <c r="S10" s="44"/>
    </row>
    <row r="11" spans="4:19" x14ac:dyDescent="0.2">
      <c r="D11" s="38"/>
      <c r="E11" s="39"/>
      <c r="F11" s="39"/>
      <c r="G11" s="45" t="s">
        <v>58</v>
      </c>
      <c r="H11" s="47"/>
      <c r="I11" s="45" t="s">
        <v>59</v>
      </c>
      <c r="J11" s="39"/>
      <c r="K11" s="39"/>
      <c r="L11" s="39"/>
      <c r="M11" s="39"/>
      <c r="N11" s="39"/>
      <c r="O11" s="39"/>
      <c r="P11" s="180" t="s">
        <v>60</v>
      </c>
      <c r="Q11" s="180"/>
      <c r="R11" s="180"/>
      <c r="S11" s="44"/>
    </row>
    <row r="12" spans="4:19" x14ac:dyDescent="0.2">
      <c r="D12" s="38"/>
      <c r="E12" s="45" t="s">
        <v>61</v>
      </c>
      <c r="F12" s="39"/>
      <c r="G12" s="45" t="s">
        <v>62</v>
      </c>
      <c r="H12" s="47"/>
      <c r="I12" s="45" t="s">
        <v>63</v>
      </c>
      <c r="J12" s="39"/>
      <c r="K12" s="45" t="s">
        <v>64</v>
      </c>
      <c r="L12" s="45" t="s">
        <v>64</v>
      </c>
      <c r="M12" s="45" t="s">
        <v>65</v>
      </c>
      <c r="N12" s="45" t="s">
        <v>66</v>
      </c>
      <c r="O12" s="39"/>
      <c r="P12" s="180" t="s">
        <v>67</v>
      </c>
      <c r="Q12" s="180"/>
      <c r="R12" s="180"/>
      <c r="S12" s="44"/>
    </row>
    <row r="13" spans="4:19" x14ac:dyDescent="0.2">
      <c r="D13" s="38"/>
      <c r="E13" s="45" t="s">
        <v>68</v>
      </c>
      <c r="F13" s="39"/>
      <c r="G13" s="48">
        <v>0.5</v>
      </c>
      <c r="H13" s="49"/>
      <c r="I13" s="48">
        <v>22.7</v>
      </c>
      <c r="J13" s="39"/>
      <c r="K13" s="45" t="s">
        <v>69</v>
      </c>
      <c r="L13" s="45" t="s">
        <v>68</v>
      </c>
      <c r="M13" s="45" t="s">
        <v>68</v>
      </c>
      <c r="N13" s="107">
        <f>'Label Template'!F20</f>
        <v>90</v>
      </c>
      <c r="O13" s="39"/>
      <c r="P13" s="39"/>
      <c r="Q13" s="46"/>
      <c r="R13" s="39"/>
      <c r="S13" s="44"/>
    </row>
    <row r="14" spans="4:19" x14ac:dyDescent="0.2">
      <c r="D14" s="38"/>
      <c r="E14" s="39"/>
      <c r="F14" s="39"/>
      <c r="G14" s="45"/>
      <c r="H14" s="47"/>
      <c r="I14" s="45"/>
      <c r="J14" s="39"/>
      <c r="K14" s="45"/>
      <c r="L14" s="45"/>
      <c r="M14" s="39"/>
      <c r="N14" s="39"/>
      <c r="O14" s="39"/>
      <c r="P14" s="39"/>
      <c r="Q14" s="46"/>
      <c r="R14" s="39"/>
      <c r="S14" s="44"/>
    </row>
    <row r="15" spans="4:19" x14ac:dyDescent="0.2">
      <c r="D15" s="38"/>
      <c r="E15" s="39">
        <v>200</v>
      </c>
      <c r="F15" s="39"/>
      <c r="G15" s="50">
        <f>E15*G13</f>
        <v>100</v>
      </c>
      <c r="H15" s="47"/>
      <c r="I15" s="51">
        <f>E15*I13/100</f>
        <v>45.4</v>
      </c>
      <c r="J15" s="39"/>
      <c r="K15" s="45">
        <v>2</v>
      </c>
      <c r="L15" s="45">
        <f>E15*K15/100</f>
        <v>4</v>
      </c>
      <c r="M15" s="52">
        <f>L15/N13*100</f>
        <v>4.4444444444444446</v>
      </c>
      <c r="N15" s="39"/>
      <c r="O15" s="39"/>
      <c r="P15" s="53">
        <f>G15*2000/M15/1000</f>
        <v>45</v>
      </c>
      <c r="Q15" s="54"/>
      <c r="R15" s="55">
        <f>I15*2000/M15/1000</f>
        <v>20.43</v>
      </c>
      <c r="S15" s="44"/>
    </row>
    <row r="16" spans="4:19" x14ac:dyDescent="0.2">
      <c r="D16" s="38"/>
      <c r="E16" s="39"/>
      <c r="F16" s="39"/>
      <c r="G16" s="50"/>
      <c r="H16" s="47"/>
      <c r="I16" s="51"/>
      <c r="J16" s="39"/>
      <c r="K16" s="45">
        <v>3</v>
      </c>
      <c r="L16" s="45">
        <f>E15*K16/100</f>
        <v>6</v>
      </c>
      <c r="M16" s="52">
        <f>L16/N13*100</f>
        <v>6.666666666666667</v>
      </c>
      <c r="N16" s="39"/>
      <c r="O16" s="39"/>
      <c r="P16" s="53">
        <f>G15*2000/M16/1000</f>
        <v>30</v>
      </c>
      <c r="Q16" s="54"/>
      <c r="R16" s="55">
        <f>I15*2000/M16/1000</f>
        <v>13.62</v>
      </c>
      <c r="S16" s="44"/>
    </row>
    <row r="17" spans="4:19" x14ac:dyDescent="0.2">
      <c r="D17" s="38"/>
      <c r="E17" s="39"/>
      <c r="F17" s="39"/>
      <c r="G17" s="50"/>
      <c r="H17" s="47"/>
      <c r="I17" s="51"/>
      <c r="J17" s="39"/>
      <c r="K17" s="45">
        <v>4</v>
      </c>
      <c r="L17" s="45">
        <f>E15*K17/100</f>
        <v>8</v>
      </c>
      <c r="M17" s="52">
        <f>L17/N13*100</f>
        <v>8.8888888888888893</v>
      </c>
      <c r="N17" s="39"/>
      <c r="O17" s="39"/>
      <c r="P17" s="53">
        <f>G15*2000/M17/1000</f>
        <v>22.5</v>
      </c>
      <c r="Q17" s="54"/>
      <c r="R17" s="55">
        <f>I15*2000/M17/1000</f>
        <v>10.215</v>
      </c>
      <c r="S17" s="44"/>
    </row>
    <row r="18" spans="4:19" x14ac:dyDescent="0.2">
      <c r="D18" s="38"/>
      <c r="E18" s="39"/>
      <c r="F18" s="39"/>
      <c r="G18" s="50"/>
      <c r="H18" s="47"/>
      <c r="I18" s="51"/>
      <c r="J18" s="39"/>
      <c r="K18" s="45"/>
      <c r="L18" s="45"/>
      <c r="M18" s="52"/>
      <c r="N18" s="39"/>
      <c r="O18" s="39"/>
      <c r="P18" s="53"/>
      <c r="Q18" s="54"/>
      <c r="R18" s="55"/>
      <c r="S18" s="44"/>
    </row>
    <row r="19" spans="4:19" x14ac:dyDescent="0.2">
      <c r="D19" s="38"/>
      <c r="E19" s="39">
        <v>400</v>
      </c>
      <c r="F19" s="45"/>
      <c r="G19" s="50">
        <f>E19*G13</f>
        <v>200</v>
      </c>
      <c r="H19" s="47"/>
      <c r="I19" s="51">
        <f>E19*I13/100</f>
        <v>90.8</v>
      </c>
      <c r="J19" s="39"/>
      <c r="K19" s="45">
        <v>2</v>
      </c>
      <c r="L19" s="45">
        <f>E19*K19/100</f>
        <v>8</v>
      </c>
      <c r="M19" s="52">
        <f>L19/N13*100</f>
        <v>8.8888888888888893</v>
      </c>
      <c r="N19" s="39"/>
      <c r="O19" s="39"/>
      <c r="P19" s="53">
        <f>G19*2000/M19/1000</f>
        <v>45</v>
      </c>
      <c r="Q19" s="54"/>
      <c r="R19" s="55">
        <f>I19*2000/M19/1000</f>
        <v>20.43</v>
      </c>
      <c r="S19" s="44"/>
    </row>
    <row r="20" spans="4:19" x14ac:dyDescent="0.2">
      <c r="D20" s="38"/>
      <c r="E20" s="39"/>
      <c r="F20" s="39"/>
      <c r="G20" s="50"/>
      <c r="H20" s="47"/>
      <c r="I20" s="51"/>
      <c r="J20" s="39"/>
      <c r="K20" s="45">
        <v>3</v>
      </c>
      <c r="L20" s="45">
        <f>E19*K20/100</f>
        <v>12</v>
      </c>
      <c r="M20" s="52">
        <f>L20/N13*100</f>
        <v>13.333333333333334</v>
      </c>
      <c r="N20" s="39"/>
      <c r="O20" s="39"/>
      <c r="P20" s="53">
        <f>G19*2000/M20/1000</f>
        <v>30</v>
      </c>
      <c r="Q20" s="54"/>
      <c r="R20" s="55">
        <f>I19*2000/M20/1000</f>
        <v>13.62</v>
      </c>
      <c r="S20" s="44"/>
    </row>
    <row r="21" spans="4:19" x14ac:dyDescent="0.2">
      <c r="D21" s="38"/>
      <c r="E21" s="39"/>
      <c r="F21" s="39"/>
      <c r="G21" s="50"/>
      <c r="H21" s="47"/>
      <c r="I21" s="51"/>
      <c r="J21" s="39"/>
      <c r="K21" s="45">
        <v>4</v>
      </c>
      <c r="L21" s="45">
        <f>E19*K21/100</f>
        <v>16</v>
      </c>
      <c r="M21" s="52">
        <f>L21/N13*100</f>
        <v>17.777777777777779</v>
      </c>
      <c r="N21" s="39"/>
      <c r="O21" s="39"/>
      <c r="P21" s="53">
        <f>G19*2000/M21/1000</f>
        <v>22.5</v>
      </c>
      <c r="Q21" s="54"/>
      <c r="R21" s="55">
        <f>I19*2000/M21/1000</f>
        <v>10.215</v>
      </c>
      <c r="S21" s="44"/>
    </row>
    <row r="22" spans="4:19" x14ac:dyDescent="0.2">
      <c r="D22" s="38"/>
      <c r="E22" s="39"/>
      <c r="F22" s="39"/>
      <c r="G22" s="50"/>
      <c r="H22" s="47"/>
      <c r="I22" s="51"/>
      <c r="J22" s="39"/>
      <c r="K22" s="45"/>
      <c r="L22" s="45"/>
      <c r="M22" s="52"/>
      <c r="N22" s="45"/>
      <c r="O22" s="39"/>
      <c r="P22" s="53"/>
      <c r="Q22" s="54"/>
      <c r="R22" s="55"/>
      <c r="S22" s="44"/>
    </row>
    <row r="23" spans="4:19" x14ac:dyDescent="0.2">
      <c r="D23" s="38"/>
      <c r="E23" s="39">
        <v>600</v>
      </c>
      <c r="F23" s="39"/>
      <c r="G23" s="50">
        <f>E23*G13</f>
        <v>300</v>
      </c>
      <c r="H23" s="47"/>
      <c r="I23" s="51">
        <f>E23*I13/100</f>
        <v>136.19999999999999</v>
      </c>
      <c r="J23" s="39"/>
      <c r="K23" s="45">
        <v>2</v>
      </c>
      <c r="L23" s="45">
        <f>E23*K23/100</f>
        <v>12</v>
      </c>
      <c r="M23" s="52">
        <f>L23/N13*100</f>
        <v>13.333333333333334</v>
      </c>
      <c r="N23" s="39"/>
      <c r="O23" s="39"/>
      <c r="P23" s="53">
        <f>G23*2000/M23/1000</f>
        <v>45</v>
      </c>
      <c r="Q23" s="54"/>
      <c r="R23" s="55">
        <f>I23*2000/M23/1000</f>
        <v>20.43</v>
      </c>
      <c r="S23" s="44"/>
    </row>
    <row r="24" spans="4:19" x14ac:dyDescent="0.2">
      <c r="D24" s="38"/>
      <c r="E24" s="39"/>
      <c r="F24" s="39"/>
      <c r="G24" s="50"/>
      <c r="H24" s="47"/>
      <c r="I24" s="51"/>
      <c r="J24" s="39"/>
      <c r="K24" s="45">
        <v>3</v>
      </c>
      <c r="L24" s="45">
        <f>E23*K24/100</f>
        <v>18</v>
      </c>
      <c r="M24" s="52">
        <f>L24/N13*100</f>
        <v>20</v>
      </c>
      <c r="N24" s="39"/>
      <c r="O24" s="39"/>
      <c r="P24" s="53">
        <f>G23*2000/M24/1000</f>
        <v>30</v>
      </c>
      <c r="Q24" s="54"/>
      <c r="R24" s="55">
        <f>I23*2000/M24/1000</f>
        <v>13.62</v>
      </c>
      <c r="S24" s="44"/>
    </row>
    <row r="25" spans="4:19" x14ac:dyDescent="0.2">
      <c r="D25" s="38"/>
      <c r="E25" s="39"/>
      <c r="F25" s="39"/>
      <c r="G25" s="50"/>
      <c r="H25" s="47"/>
      <c r="I25" s="51"/>
      <c r="J25" s="39"/>
      <c r="K25" s="45">
        <v>4</v>
      </c>
      <c r="L25" s="45">
        <f>E23*K25/100</f>
        <v>24</v>
      </c>
      <c r="M25" s="52">
        <f>L25/N13*100</f>
        <v>26.666666666666668</v>
      </c>
      <c r="N25" s="39"/>
      <c r="O25" s="39"/>
      <c r="P25" s="53">
        <f>G23*2000/M25/1000</f>
        <v>22.5</v>
      </c>
      <c r="Q25" s="54"/>
      <c r="R25" s="55">
        <f>I23*2000/M25/1000</f>
        <v>10.215</v>
      </c>
      <c r="S25" s="44"/>
    </row>
    <row r="26" spans="4:19" x14ac:dyDescent="0.2">
      <c r="D26" s="38"/>
      <c r="E26" s="39"/>
      <c r="F26" s="39"/>
      <c r="G26" s="50"/>
      <c r="H26" s="47"/>
      <c r="I26" s="51"/>
      <c r="J26" s="39"/>
      <c r="K26" s="45"/>
      <c r="L26" s="45"/>
      <c r="M26" s="52"/>
      <c r="N26" s="39"/>
      <c r="O26" s="39"/>
      <c r="P26" s="53"/>
      <c r="Q26" s="54"/>
      <c r="R26" s="55"/>
      <c r="S26" s="44"/>
    </row>
    <row r="27" spans="4:19" x14ac:dyDescent="0.2">
      <c r="D27" s="38"/>
      <c r="E27" s="39">
        <v>800</v>
      </c>
      <c r="F27" s="39"/>
      <c r="G27" s="50">
        <f>E27*G13</f>
        <v>400</v>
      </c>
      <c r="H27" s="47"/>
      <c r="I27" s="51">
        <f>E27*I13/100</f>
        <v>181.6</v>
      </c>
      <c r="J27" s="39"/>
      <c r="K27" s="45">
        <v>2</v>
      </c>
      <c r="L27" s="45">
        <f>E27*K27/100</f>
        <v>16</v>
      </c>
      <c r="M27" s="52">
        <f>L27/N13*100</f>
        <v>17.777777777777779</v>
      </c>
      <c r="N27" s="39"/>
      <c r="O27" s="39"/>
      <c r="P27" s="53">
        <f>G27*2000/M27/1000</f>
        <v>45</v>
      </c>
      <c r="Q27" s="54"/>
      <c r="R27" s="55">
        <f>I27*2000/M27/1000</f>
        <v>20.43</v>
      </c>
      <c r="S27" s="44"/>
    </row>
    <row r="28" spans="4:19" x14ac:dyDescent="0.2">
      <c r="D28" s="38"/>
      <c r="E28" s="39"/>
      <c r="F28" s="39"/>
      <c r="G28" s="50"/>
      <c r="H28" s="47"/>
      <c r="I28" s="51"/>
      <c r="J28" s="39"/>
      <c r="K28" s="45">
        <v>3</v>
      </c>
      <c r="L28" s="45">
        <f>E27*K28/100</f>
        <v>24</v>
      </c>
      <c r="M28" s="52">
        <f>L28/N13*100</f>
        <v>26.666666666666668</v>
      </c>
      <c r="N28" s="39"/>
      <c r="O28" s="39"/>
      <c r="P28" s="53">
        <f>G27*2000/M28/1000</f>
        <v>30</v>
      </c>
      <c r="Q28" s="54"/>
      <c r="R28" s="55">
        <f>I27*2000/M28/1000</f>
        <v>13.62</v>
      </c>
      <c r="S28" s="44"/>
    </row>
    <row r="29" spans="4:19" x14ac:dyDescent="0.2">
      <c r="D29" s="38"/>
      <c r="E29" s="39"/>
      <c r="F29" s="39"/>
      <c r="G29" s="50"/>
      <c r="H29" s="47"/>
      <c r="I29" s="51"/>
      <c r="J29" s="39"/>
      <c r="K29" s="45">
        <v>4</v>
      </c>
      <c r="L29" s="45">
        <f>E27*K29/100</f>
        <v>32</v>
      </c>
      <c r="M29" s="52">
        <f>L29/N13*100</f>
        <v>35.555555555555557</v>
      </c>
      <c r="N29" s="39"/>
      <c r="O29" s="39"/>
      <c r="P29" s="53">
        <f>G27*2000/M29/1000</f>
        <v>22.5</v>
      </c>
      <c r="Q29" s="54"/>
      <c r="R29" s="55">
        <f>I27*2000/M29/1000</f>
        <v>10.215</v>
      </c>
      <c r="S29" s="44"/>
    </row>
    <row r="30" spans="4:19" x14ac:dyDescent="0.2">
      <c r="D30" s="38"/>
      <c r="E30" s="39"/>
      <c r="F30" s="39"/>
      <c r="G30" s="50"/>
      <c r="H30" s="47"/>
      <c r="I30" s="51"/>
      <c r="J30" s="39"/>
      <c r="K30" s="45"/>
      <c r="L30" s="45"/>
      <c r="M30" s="52"/>
      <c r="N30" s="39"/>
      <c r="O30" s="39"/>
      <c r="P30" s="53"/>
      <c r="Q30" s="54"/>
      <c r="R30" s="55"/>
      <c r="S30" s="44"/>
    </row>
    <row r="31" spans="4:19" x14ac:dyDescent="0.2">
      <c r="D31" s="38"/>
      <c r="E31" s="39">
        <v>1000</v>
      </c>
      <c r="F31" s="39"/>
      <c r="G31" s="50">
        <f>E31*G13</f>
        <v>500</v>
      </c>
      <c r="H31" s="47"/>
      <c r="I31" s="51">
        <f>E31*I13/100</f>
        <v>227</v>
      </c>
      <c r="J31" s="39"/>
      <c r="K31" s="45">
        <v>2</v>
      </c>
      <c r="L31" s="45">
        <f>E31*K31/100</f>
        <v>20</v>
      </c>
      <c r="M31" s="52">
        <f>L31/N13*100</f>
        <v>22.222222222222221</v>
      </c>
      <c r="N31" s="39"/>
      <c r="O31" s="39"/>
      <c r="P31" s="53">
        <f>G31*2000/M31/1000</f>
        <v>45</v>
      </c>
      <c r="Q31" s="54"/>
      <c r="R31" s="55">
        <f>I31*2000/M31/1000</f>
        <v>20.43</v>
      </c>
      <c r="S31" s="44"/>
    </row>
    <row r="32" spans="4:19" x14ac:dyDescent="0.2">
      <c r="D32" s="38"/>
      <c r="E32" s="39"/>
      <c r="F32" s="39"/>
      <c r="G32" s="56"/>
      <c r="H32" s="46"/>
      <c r="I32" s="57"/>
      <c r="J32" s="39"/>
      <c r="K32" s="45">
        <v>3</v>
      </c>
      <c r="L32" s="45">
        <f>E31*K32/100</f>
        <v>30</v>
      </c>
      <c r="M32" s="52">
        <f>L32/N13*100</f>
        <v>33.333333333333329</v>
      </c>
      <c r="N32" s="39"/>
      <c r="O32" s="39"/>
      <c r="P32" s="53">
        <f>G31*2000/M32/1000</f>
        <v>30.000000000000004</v>
      </c>
      <c r="Q32" s="54"/>
      <c r="R32" s="55">
        <f>I31*2000/M32/1000</f>
        <v>13.620000000000001</v>
      </c>
      <c r="S32" s="44"/>
    </row>
    <row r="33" spans="4:19" x14ac:dyDescent="0.2">
      <c r="D33" s="38"/>
      <c r="E33" s="39"/>
      <c r="F33" s="39"/>
      <c r="G33" s="56"/>
      <c r="H33" s="46"/>
      <c r="I33" s="57"/>
      <c r="J33" s="39"/>
      <c r="K33" s="45">
        <v>4</v>
      </c>
      <c r="L33" s="45">
        <f>E31*K33/100</f>
        <v>40</v>
      </c>
      <c r="M33" s="52">
        <f>L33/N13*100</f>
        <v>44.444444444444443</v>
      </c>
      <c r="N33" s="39"/>
      <c r="O33" s="39"/>
      <c r="P33" s="53">
        <f>G31*2000/M33/1000</f>
        <v>22.5</v>
      </c>
      <c r="Q33" s="54"/>
      <c r="R33" s="55">
        <f>I31*2000/M33/1000</f>
        <v>10.215</v>
      </c>
      <c r="S33" s="44"/>
    </row>
    <row r="34" spans="4:19" x14ac:dyDescent="0.2">
      <c r="D34" s="38"/>
      <c r="E34" s="39"/>
      <c r="F34" s="39"/>
      <c r="G34" s="56"/>
      <c r="H34" s="46"/>
      <c r="I34" s="57"/>
      <c r="J34" s="39"/>
      <c r="K34" s="39"/>
      <c r="L34" s="39"/>
      <c r="M34" s="39"/>
      <c r="N34" s="39"/>
      <c r="O34" s="39"/>
      <c r="P34" s="53"/>
      <c r="Q34" s="54"/>
      <c r="R34" s="51"/>
      <c r="S34" s="44"/>
    </row>
    <row r="35" spans="4:19" x14ac:dyDescent="0.2">
      <c r="D35" s="38"/>
      <c r="E35" s="39"/>
      <c r="F35" s="39"/>
      <c r="G35" s="56"/>
      <c r="H35" s="46"/>
      <c r="I35" s="57"/>
      <c r="J35" s="39"/>
      <c r="K35" s="39"/>
      <c r="L35" s="39"/>
      <c r="M35" s="39"/>
      <c r="N35" s="39"/>
      <c r="O35" s="39"/>
      <c r="P35" s="53"/>
      <c r="Q35" s="54"/>
      <c r="R35" s="51"/>
      <c r="S35" s="44"/>
    </row>
    <row r="36" spans="4:19" x14ac:dyDescent="0.2">
      <c r="D36" s="38"/>
      <c r="E36" s="58">
        <f>'Label Template'!F18</f>
        <v>800</v>
      </c>
      <c r="F36" s="39"/>
      <c r="G36" s="50">
        <f>E36*G13</f>
        <v>400</v>
      </c>
      <c r="H36" s="47"/>
      <c r="I36" s="51">
        <f>E36*I13/100</f>
        <v>181.6</v>
      </c>
      <c r="J36" s="39"/>
      <c r="K36" s="107">
        <f>'Label Template'!F19</f>
        <v>2</v>
      </c>
      <c r="L36" s="45">
        <f>E36*K36/100</f>
        <v>16</v>
      </c>
      <c r="M36" s="52">
        <f>L36/N13*100</f>
        <v>17.777777777777779</v>
      </c>
      <c r="N36" s="39"/>
      <c r="O36" s="39"/>
      <c r="P36" s="53">
        <f>G36*2000/M36/1000</f>
        <v>45</v>
      </c>
      <c r="Q36" s="54"/>
      <c r="R36" s="55">
        <f>I36*2000/M36/1000</f>
        <v>20.43</v>
      </c>
      <c r="S36" s="44"/>
    </row>
    <row r="37" spans="4:19" x14ac:dyDescent="0.2">
      <c r="D37" s="38"/>
      <c r="E37" s="39"/>
      <c r="F37" s="39"/>
      <c r="G37" s="39" t="s">
        <v>70</v>
      </c>
      <c r="H37" s="46"/>
      <c r="I37" s="39"/>
      <c r="J37" s="39"/>
      <c r="K37" s="39"/>
      <c r="L37" s="39"/>
      <c r="M37" s="39"/>
      <c r="N37" s="39"/>
      <c r="O37" s="39"/>
      <c r="P37" s="39"/>
      <c r="Q37" s="46"/>
      <c r="R37" s="39"/>
      <c r="S37" s="44"/>
    </row>
    <row r="38" spans="4:19" ht="13.5" thickBot="1" x14ac:dyDescent="0.25">
      <c r="D38" s="59"/>
      <c r="E38" s="60"/>
      <c r="F38" s="60"/>
      <c r="G38" s="60"/>
      <c r="H38" s="61"/>
      <c r="I38" s="60"/>
      <c r="J38" s="60"/>
      <c r="K38" s="60"/>
      <c r="L38" s="60"/>
      <c r="M38" s="60"/>
      <c r="N38" s="60"/>
      <c r="O38" s="60"/>
      <c r="P38" s="60"/>
      <c r="Q38" s="61"/>
      <c r="R38" s="60"/>
      <c r="S38" s="62"/>
    </row>
    <row r="39" spans="4:19" ht="13.5" thickTop="1" x14ac:dyDescent="0.2"/>
  </sheetData>
  <mergeCells count="4">
    <mergeCell ref="G10:I10"/>
    <mergeCell ref="K10:M10"/>
    <mergeCell ref="P11:R11"/>
    <mergeCell ref="P12:R12"/>
  </mergeCells>
  <pageMargins left="0.7" right="0.7" top="0.75" bottom="0.75" header="0.3" footer="0.3"/>
  <pageSetup orientation="portrait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division xmlns="fb82bcdf-ea63-4554-99e3-e15ccd87b479">3</_x002e_division>
    <_x002e_globalNavigation xmlns="fb82bcdf-ea63-4554-99e3-e15ccd87b479">10</_x002e_globalNavigation>
    <_x002e_program xmlns="fb82bcdf-ea63-4554-99e3-e15ccd87b479">Feed</_x002e_program>
    <_x002e_year xmlns="fb82bcdf-ea63-4554-99e3-e15ccd87b479" xsi:nil="true"/>
    <PublishingExpirationDate xmlns="http://schemas.microsoft.com/sharepoint/v3" xsi:nil="true"/>
    <PublishingStartDate xmlns="http://schemas.microsoft.com/sharepoint/v3" xsi:nil="true"/>
    <bureau xmlns="fb82bcdf-ea63-4554-99e3-e15ccd87b479">ACM</bureau>
    <_x002e_purpose xmlns="fb82bcdf-ea63-4554-99e3-e15ccd87b47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B479DE97358D43AEB72738EE1F2D08" ma:contentTypeVersion="18" ma:contentTypeDescription="Create a new document." ma:contentTypeScope="" ma:versionID="042ad494a7ebc74dafe851c0a83659a2">
  <xsd:schema xmlns:xsd="http://www.w3.org/2001/XMLSchema" xmlns:xs="http://www.w3.org/2001/XMLSchema" xmlns:p="http://schemas.microsoft.com/office/2006/metadata/properties" xmlns:ns1="http://schemas.microsoft.com/sharepoint/v3" xmlns:ns2="10f2cb44-b37d-4693-a5c3-140ab663d372" xmlns:ns3="fb82bcdf-ea63-4554-99e3-e15ccd87b479" targetNamespace="http://schemas.microsoft.com/office/2006/metadata/properties" ma:root="true" ma:fieldsID="59686f42ef9d50c20542f1593888294d" ns1:_="" ns2:_="" ns3:_="">
    <xsd:import namespace="http://schemas.microsoft.com/sharepoint/v3"/>
    <xsd:import namespace="10f2cb44-b37d-4693-a5c3-140ab663d372"/>
    <xsd:import namespace="fb82bcdf-ea63-4554-99e3-e15ccd87b47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  <xsd:element ref="ns3:bureau" minOccurs="0"/>
                <xsd:element ref="ns3:_x002e_division"/>
                <xsd:element ref="ns3:_x002e_globalNavigation"/>
                <xsd:element ref="ns3:_x002e_program" minOccurs="0"/>
                <xsd:element ref="ns3:_x002e_purpose" minOccurs="0"/>
                <xsd:element ref="ns3:_x002e_year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f2cb44-b37d-4693-a5c3-140ab663d372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2bcdf-ea63-4554-99e3-e15ccd87b479" elementFormDefault="qualified">
    <xsd:import namespace="http://schemas.microsoft.com/office/2006/documentManagement/types"/>
    <xsd:import namespace="http://schemas.microsoft.com/office/infopath/2007/PartnerControls"/>
    <xsd:element name="bureau" ma:index="13" nillable="true" ma:displayName=".Bureau" ma:internalName="bureau">
      <xsd:simpleType>
        <xsd:restriction base="dms:Text">
          <xsd:maxLength value="255"/>
        </xsd:restriction>
      </xsd:simpleType>
    </xsd:element>
    <xsd:element name="_x002e_division" ma:index="14" ma:displayName=".Division" ma:list="{666f73c0-ff85-4897-bedd-c4bfa5c5bae8}" ma:internalName="_x002E_division" ma:showField="Title" ma:web="fb82bcdf-ea63-4554-99e3-e15ccd87b479">
      <xsd:simpleType>
        <xsd:restriction base="dms:Lookup"/>
      </xsd:simpleType>
    </xsd:element>
    <xsd:element name="_x002e_globalNavigation" ma:index="15" ma:displayName=".Global Navigation" ma:list="{cc087b04-f769-438a-abab-25389f9209d1}" ma:internalName="_x002E_globalNavigation" ma:showField="Title" ma:web="fb82bcdf-ea63-4554-99e3-e15ccd87b479">
      <xsd:simpleType>
        <xsd:restriction base="dms:Lookup"/>
      </xsd:simpleType>
    </xsd:element>
    <xsd:element name="_x002e_program" ma:index="16" nillable="true" ma:displayName=".Program" ma:internalName="_x002E_program">
      <xsd:simpleType>
        <xsd:restriction base="dms:Text">
          <xsd:maxLength value="255"/>
        </xsd:restriction>
      </xsd:simpleType>
    </xsd:element>
    <xsd:element name="_x002e_purpose" ma:index="17" nillable="true" ma:displayName=".Purpose" ma:list="{27ad8e90-7efe-4104-98ae-37a81fef7fbc}" ma:internalName="_x002E_purpose" ma:showField="Title" ma:web="fb82bcdf-ea63-4554-99e3-e15ccd87b479">
      <xsd:simpleType>
        <xsd:restriction base="dms:Lookup"/>
      </xsd:simpleType>
    </xsd:element>
    <xsd:element name="_x002e_year" ma:index="18" nillable="true" ma:displayName=".Year" ma:decimals="0" ma:internalName="_x002E_year" ma:percentage="FALSE">
      <xsd:simpleType>
        <xsd:restriction base="dms:Number">
          <xsd:maxInclusive value="2050"/>
          <xsd:minInclusive value="1992"/>
        </xsd:restriction>
      </xsd:simpleType>
    </xsd:element>
    <xsd:element name="SharedWithUsers" ma:index="2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C26519-0D2D-42A3-80C4-02CB1EE8740E}"/>
</file>

<file path=customXml/itemProps2.xml><?xml version="1.0" encoding="utf-8"?>
<ds:datastoreItem xmlns:ds="http://schemas.openxmlformats.org/officeDocument/2006/customXml" ds:itemID="{A24AC717-68BE-4BBA-A62D-A2268F4B9311}"/>
</file>

<file path=customXml/itemProps3.xml><?xml version="1.0" encoding="utf-8"?>
<ds:datastoreItem xmlns:ds="http://schemas.openxmlformats.org/officeDocument/2006/customXml" ds:itemID="{56A65E4C-1FBE-48ED-BEF1-A30D9659935B}"/>
</file>

<file path=customXml/itemProps4.xml><?xml version="1.0" encoding="utf-8"?>
<ds:datastoreItem xmlns:ds="http://schemas.openxmlformats.org/officeDocument/2006/customXml" ds:itemID="{A33BA262-35B7-4FBF-B03B-1DDA6B4DA9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Label Template</vt:lpstr>
      <vt:lpstr>BAG LABELS</vt:lpstr>
      <vt:lpstr>Calculator</vt:lpstr>
      <vt:lpstr>'BAG LABELS'!Print_Area</vt:lpstr>
      <vt:lpstr>'Label Template'!Print_Area</vt:lpstr>
    </vt:vector>
  </TitlesOfParts>
  <Company>DATCP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kevin mark brey</dc:creator>
  <cp:lastModifiedBy>Bartley, Heather</cp:lastModifiedBy>
  <cp:lastPrinted>2016-12-21T17:15:19Z</cp:lastPrinted>
  <dcterms:created xsi:type="dcterms:W3CDTF">2004-01-14T21:01:10Z</dcterms:created>
  <dcterms:modified xsi:type="dcterms:W3CDTF">2017-02-13T21:18:34Z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0x010100E9B479DE97358D43AEB72738EE1F2D08</vt:lpwstr>
  </property>
</Properties>
</file>